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60" windowWidth="17955" windowHeight="11535"/>
  </bookViews>
  <sheets>
    <sheet name="Krycí list" sheetId="1" r:id="rId1"/>
    <sheet name="Rekapitulace" sheetId="2" r:id="rId2"/>
    <sheet name="Položky" sheetId="3" r:id="rId3"/>
  </sheets>
  <definedNames>
    <definedName name="cisloobjektu">'Krycí list'!$A$5</definedName>
    <definedName name="cislostavby">'Krycí list'!$A$7</definedName>
    <definedName name="Datum">'Krycí list'!$B$27</definedName>
    <definedName name="Dil">Rekapitulace!$A$6</definedName>
    <definedName name="Dodavka">Rekapitulace!$G$34</definedName>
    <definedName name="Dodavka0">Položky!#REF!</definedName>
    <definedName name="HSV">Rekapitulace!$E$34</definedName>
    <definedName name="HSV0">Položky!#REF!</definedName>
    <definedName name="HZS">Rekapitulace!$I$34</definedName>
    <definedName name="HZS0">Položky!#REF!</definedName>
    <definedName name="JKSO">'Krycí list'!$G$2</definedName>
    <definedName name="MJ">'Krycí list'!$G$5</definedName>
    <definedName name="Mont">Rekapitulace!$H$34</definedName>
    <definedName name="Montaz0">Položky!#REF!</definedName>
    <definedName name="NazevDilu">Rekapitulace!$B$6</definedName>
    <definedName name="nazevobjektu">'Krycí list'!$C$5</definedName>
    <definedName name="nazevstavby">'Krycí list'!$C$7</definedName>
    <definedName name="_xlnm.Print_Titles" localSheetId="2">Položky!$1:$6</definedName>
    <definedName name="_xlnm.Print_Titles" localSheetId="1">Rekapitulace!$1:$6</definedName>
    <definedName name="Objednatel">'Krycí list'!$C$10</definedName>
    <definedName name="_xlnm.Print_Area" localSheetId="0">'Krycí list'!$A$1:$G$45</definedName>
    <definedName name="_xlnm.Print_Area" localSheetId="2">Položky!$A$1:$G$237</definedName>
    <definedName name="_xlnm.Print_Area" localSheetId="1">Rekapitulace!$A$1:$I$40</definedName>
    <definedName name="PocetMJ">'Krycí list'!$G$6</definedName>
    <definedName name="Poznamka">'Krycí list'!$B$37</definedName>
    <definedName name="Projektant">'Krycí list'!$C$8</definedName>
    <definedName name="PSV">Rekapitulace!$F$34</definedName>
    <definedName name="PSV0">Položky!#REF!</definedName>
    <definedName name="SazbaDPH1">'Krycí list'!$C$30</definedName>
    <definedName name="SazbaDPH2">'Krycí list'!$C$32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Rekapitulace!$H$40</definedName>
    <definedName name="VRNKc">Rekapitulace!$E$39</definedName>
    <definedName name="VRNnazev">Rekapitulace!$A$39</definedName>
    <definedName name="VRNproc">Rekapitulace!$F$39</definedName>
    <definedName name="VRNzakl">Rekapitulace!$G$39</definedName>
    <definedName name="Zakazka">'Krycí list'!$G$11</definedName>
    <definedName name="Zaklad22">'Krycí list'!$F$32</definedName>
    <definedName name="Zaklad5">'Krycí list'!$F$30</definedName>
    <definedName name="Zhotovitel">'Krycí list'!$C$11:$E$11</definedName>
  </definedNames>
  <calcPr calcId="145621" fullCalcOnLoad="1"/>
</workbook>
</file>

<file path=xl/calcChain.xml><?xml version="1.0" encoding="utf-8"?>
<calcChain xmlns="http://schemas.openxmlformats.org/spreadsheetml/2006/main">
  <c r="BE236" i="3" l="1"/>
  <c r="BD236" i="3"/>
  <c r="BC236" i="3"/>
  <c r="BB236" i="3"/>
  <c r="G236" i="3"/>
  <c r="BA236" i="3" s="1"/>
  <c r="BE235" i="3"/>
  <c r="BD235" i="3"/>
  <c r="BC235" i="3"/>
  <c r="BB235" i="3"/>
  <c r="G235" i="3"/>
  <c r="BA235" i="3" s="1"/>
  <c r="BE234" i="3"/>
  <c r="BD234" i="3"/>
  <c r="BC234" i="3"/>
  <c r="BB234" i="3"/>
  <c r="G234" i="3"/>
  <c r="BA234" i="3" s="1"/>
  <c r="BE233" i="3"/>
  <c r="BD233" i="3"/>
  <c r="BC233" i="3"/>
  <c r="BB233" i="3"/>
  <c r="G233" i="3"/>
  <c r="BA233" i="3" s="1"/>
  <c r="BE232" i="3"/>
  <c r="BD232" i="3"/>
  <c r="BC232" i="3"/>
  <c r="BB232" i="3"/>
  <c r="G232" i="3"/>
  <c r="BA232" i="3" s="1"/>
  <c r="BE231" i="3"/>
  <c r="BD231" i="3"/>
  <c r="BC231" i="3"/>
  <c r="BB231" i="3"/>
  <c r="G231" i="3"/>
  <c r="BA231" i="3" s="1"/>
  <c r="BE230" i="3"/>
  <c r="BD230" i="3"/>
  <c r="BD237" i="3" s="1"/>
  <c r="H33" i="2" s="1"/>
  <c r="BC230" i="3"/>
  <c r="BB230" i="3"/>
  <c r="BB237" i="3" s="1"/>
  <c r="F33" i="2" s="1"/>
  <c r="G230" i="3"/>
  <c r="BA230" i="3" s="1"/>
  <c r="BA237" i="3" s="1"/>
  <c r="E33" i="2" s="1"/>
  <c r="B33" i="2"/>
  <c r="A33" i="2"/>
  <c r="BE237" i="3"/>
  <c r="I33" i="2" s="1"/>
  <c r="BC237" i="3"/>
  <c r="G33" i="2" s="1"/>
  <c r="C237" i="3"/>
  <c r="BE227" i="3"/>
  <c r="BC227" i="3"/>
  <c r="BB227" i="3"/>
  <c r="BB228" i="3" s="1"/>
  <c r="F32" i="2" s="1"/>
  <c r="BA227" i="3"/>
  <c r="G227" i="3"/>
  <c r="BD227" i="3" s="1"/>
  <c r="BD228" i="3" s="1"/>
  <c r="H32" i="2" s="1"/>
  <c r="B32" i="2"/>
  <c r="A32" i="2"/>
  <c r="BE228" i="3"/>
  <c r="I32" i="2" s="1"/>
  <c r="BC228" i="3"/>
  <c r="G32" i="2" s="1"/>
  <c r="BA228" i="3"/>
  <c r="E32" i="2" s="1"/>
  <c r="C228" i="3"/>
  <c r="BE224" i="3"/>
  <c r="BD224" i="3"/>
  <c r="BC224" i="3"/>
  <c r="BA224" i="3"/>
  <c r="G224" i="3"/>
  <c r="BB224" i="3" s="1"/>
  <c r="BE223" i="3"/>
  <c r="BD223" i="3"/>
  <c r="BD225" i="3" s="1"/>
  <c r="H31" i="2" s="1"/>
  <c r="BC223" i="3"/>
  <c r="BA223" i="3"/>
  <c r="G223" i="3"/>
  <c r="BB223" i="3" s="1"/>
  <c r="BB225" i="3" s="1"/>
  <c r="F31" i="2" s="1"/>
  <c r="B31" i="2"/>
  <c r="A31" i="2"/>
  <c r="BE225" i="3"/>
  <c r="I31" i="2" s="1"/>
  <c r="BC225" i="3"/>
  <c r="G31" i="2" s="1"/>
  <c r="BA225" i="3"/>
  <c r="E31" i="2" s="1"/>
  <c r="C225" i="3"/>
  <c r="BE220" i="3"/>
  <c r="BD220" i="3"/>
  <c r="BC220" i="3"/>
  <c r="BA220" i="3"/>
  <c r="G220" i="3"/>
  <c r="BB220" i="3" s="1"/>
  <c r="BE218" i="3"/>
  <c r="BD218" i="3"/>
  <c r="BC218" i="3"/>
  <c r="BA218" i="3"/>
  <c r="G218" i="3"/>
  <c r="BB218" i="3" s="1"/>
  <c r="BE216" i="3"/>
  <c r="BD216" i="3"/>
  <c r="BC216" i="3"/>
  <c r="BA216" i="3"/>
  <c r="G216" i="3"/>
  <c r="BB216" i="3" s="1"/>
  <c r="BE214" i="3"/>
  <c r="BD214" i="3"/>
  <c r="BC214" i="3"/>
  <c r="BA214" i="3"/>
  <c r="G214" i="3"/>
  <c r="BB214" i="3" s="1"/>
  <c r="BE213" i="3"/>
  <c r="BD213" i="3"/>
  <c r="BC213" i="3"/>
  <c r="BA213" i="3"/>
  <c r="G213" i="3"/>
  <c r="BB213" i="3" s="1"/>
  <c r="BE212" i="3"/>
  <c r="BD212" i="3"/>
  <c r="BC212" i="3"/>
  <c r="BA212" i="3"/>
  <c r="G212" i="3"/>
  <c r="BB212" i="3" s="1"/>
  <c r="BE210" i="3"/>
  <c r="BD210" i="3"/>
  <c r="BC210" i="3"/>
  <c r="BA210" i="3"/>
  <c r="G210" i="3"/>
  <c r="BB210" i="3" s="1"/>
  <c r="BE209" i="3"/>
  <c r="BD209" i="3"/>
  <c r="BC209" i="3"/>
  <c r="BA209" i="3"/>
  <c r="G209" i="3"/>
  <c r="BB209" i="3" s="1"/>
  <c r="BE208" i="3"/>
  <c r="BD208" i="3"/>
  <c r="BC208" i="3"/>
  <c r="BA208" i="3"/>
  <c r="G208" i="3"/>
  <c r="BB208" i="3" s="1"/>
  <c r="BE207" i="3"/>
  <c r="BD207" i="3"/>
  <c r="BD221" i="3" s="1"/>
  <c r="H30" i="2" s="1"/>
  <c r="BC207" i="3"/>
  <c r="BA207" i="3"/>
  <c r="G207" i="3"/>
  <c r="BB207" i="3" s="1"/>
  <c r="BB221" i="3" s="1"/>
  <c r="F30" i="2" s="1"/>
  <c r="B30" i="2"/>
  <c r="A30" i="2"/>
  <c r="BE221" i="3"/>
  <c r="I30" i="2" s="1"/>
  <c r="BC221" i="3"/>
  <c r="G30" i="2" s="1"/>
  <c r="BA221" i="3"/>
  <c r="E30" i="2" s="1"/>
  <c r="C221" i="3"/>
  <c r="BE204" i="3"/>
  <c r="BD204" i="3"/>
  <c r="BC204" i="3"/>
  <c r="BA204" i="3"/>
  <c r="G204" i="3"/>
  <c r="BB204" i="3" s="1"/>
  <c r="BE202" i="3"/>
  <c r="BD202" i="3"/>
  <c r="BC202" i="3"/>
  <c r="BA202" i="3"/>
  <c r="G202" i="3"/>
  <c r="BB202" i="3" s="1"/>
  <c r="BE200" i="3"/>
  <c r="BD200" i="3"/>
  <c r="BC200" i="3"/>
  <c r="BA200" i="3"/>
  <c r="G200" i="3"/>
  <c r="BB200" i="3" s="1"/>
  <c r="BE198" i="3"/>
  <c r="BD198" i="3"/>
  <c r="BC198" i="3"/>
  <c r="BA198" i="3"/>
  <c r="G198" i="3"/>
  <c r="BB198" i="3" s="1"/>
  <c r="BE197" i="3"/>
  <c r="BD197" i="3"/>
  <c r="BC197" i="3"/>
  <c r="BA197" i="3"/>
  <c r="G197" i="3"/>
  <c r="BB197" i="3" s="1"/>
  <c r="BE195" i="3"/>
  <c r="BD195" i="3"/>
  <c r="BC195" i="3"/>
  <c r="BA195" i="3"/>
  <c r="G195" i="3"/>
  <c r="BB195" i="3" s="1"/>
  <c r="BE194" i="3"/>
  <c r="BD194" i="3"/>
  <c r="BC194" i="3"/>
  <c r="BA194" i="3"/>
  <c r="G194" i="3"/>
  <c r="BB194" i="3" s="1"/>
  <c r="BE193" i="3"/>
  <c r="BD193" i="3"/>
  <c r="BD205" i="3" s="1"/>
  <c r="H29" i="2" s="1"/>
  <c r="BC193" i="3"/>
  <c r="BA193" i="3"/>
  <c r="G193" i="3"/>
  <c r="BB193" i="3" s="1"/>
  <c r="BB205" i="3" s="1"/>
  <c r="F29" i="2" s="1"/>
  <c r="B29" i="2"/>
  <c r="A29" i="2"/>
  <c r="BE205" i="3"/>
  <c r="I29" i="2" s="1"/>
  <c r="BC205" i="3"/>
  <c r="G29" i="2" s="1"/>
  <c r="BA205" i="3"/>
  <c r="E29" i="2" s="1"/>
  <c r="C205" i="3"/>
  <c r="BE190" i="3"/>
  <c r="BD190" i="3"/>
  <c r="BC190" i="3"/>
  <c r="BA190" i="3"/>
  <c r="G190" i="3"/>
  <c r="BB190" i="3" s="1"/>
  <c r="BE189" i="3"/>
  <c r="BD189" i="3"/>
  <c r="BC189" i="3"/>
  <c r="BA189" i="3"/>
  <c r="G189" i="3"/>
  <c r="BB189" i="3" s="1"/>
  <c r="BE186" i="3"/>
  <c r="BD186" i="3"/>
  <c r="BC186" i="3"/>
  <c r="BA186" i="3"/>
  <c r="G186" i="3"/>
  <c r="BB186" i="3" s="1"/>
  <c r="BE185" i="3"/>
  <c r="BD185" i="3"/>
  <c r="BC185" i="3"/>
  <c r="BA185" i="3"/>
  <c r="G185" i="3"/>
  <c r="BB185" i="3" s="1"/>
  <c r="BE184" i="3"/>
  <c r="BD184" i="3"/>
  <c r="BC184" i="3"/>
  <c r="BA184" i="3"/>
  <c r="G184" i="3"/>
  <c r="BB184" i="3" s="1"/>
  <c r="BE182" i="3"/>
  <c r="BD182" i="3"/>
  <c r="BC182" i="3"/>
  <c r="BA182" i="3"/>
  <c r="G182" i="3"/>
  <c r="BB182" i="3" s="1"/>
  <c r="BE179" i="3"/>
  <c r="BD179" i="3"/>
  <c r="BD191" i="3" s="1"/>
  <c r="H28" i="2" s="1"/>
  <c r="BC179" i="3"/>
  <c r="BA179" i="3"/>
  <c r="G179" i="3"/>
  <c r="BB179" i="3" s="1"/>
  <c r="B28" i="2"/>
  <c r="A28" i="2"/>
  <c r="BE191" i="3"/>
  <c r="I28" i="2" s="1"/>
  <c r="BC191" i="3"/>
  <c r="G28" i="2" s="1"/>
  <c r="BA191" i="3"/>
  <c r="E28" i="2" s="1"/>
  <c r="C191" i="3"/>
  <c r="BE176" i="3"/>
  <c r="BD176" i="3"/>
  <c r="BC176" i="3"/>
  <c r="BA176" i="3"/>
  <c r="G176" i="3"/>
  <c r="BB176" i="3" s="1"/>
  <c r="BE174" i="3"/>
  <c r="BD174" i="3"/>
  <c r="BC174" i="3"/>
  <c r="BA174" i="3"/>
  <c r="G174" i="3"/>
  <c r="BB174" i="3" s="1"/>
  <c r="BE173" i="3"/>
  <c r="BD173" i="3"/>
  <c r="BC173" i="3"/>
  <c r="BA173" i="3"/>
  <c r="G173" i="3"/>
  <c r="BB173" i="3" s="1"/>
  <c r="BE167" i="3"/>
  <c r="BD167" i="3"/>
  <c r="BC167" i="3"/>
  <c r="BA167" i="3"/>
  <c r="G167" i="3"/>
  <c r="BB167" i="3" s="1"/>
  <c r="BE162" i="3"/>
  <c r="BD162" i="3"/>
  <c r="BC162" i="3"/>
  <c r="BA162" i="3"/>
  <c r="G162" i="3"/>
  <c r="BB162" i="3" s="1"/>
  <c r="BE158" i="3"/>
  <c r="BD158" i="3"/>
  <c r="BC158" i="3"/>
  <c r="BA158" i="3"/>
  <c r="G158" i="3"/>
  <c r="BB158" i="3" s="1"/>
  <c r="BE155" i="3"/>
  <c r="BD155" i="3"/>
  <c r="BC155" i="3"/>
  <c r="BA155" i="3"/>
  <c r="G155" i="3"/>
  <c r="BB155" i="3" s="1"/>
  <c r="BE153" i="3"/>
  <c r="BD153" i="3"/>
  <c r="BC153" i="3"/>
  <c r="BA153" i="3"/>
  <c r="G153" i="3"/>
  <c r="BB153" i="3" s="1"/>
  <c r="BE151" i="3"/>
  <c r="BD151" i="3"/>
  <c r="BD177" i="3" s="1"/>
  <c r="BC151" i="3"/>
  <c r="BA151" i="3"/>
  <c r="G151" i="3"/>
  <c r="H27" i="2"/>
  <c r="B27" i="2"/>
  <c r="A27" i="2"/>
  <c r="BE177" i="3"/>
  <c r="I27" i="2" s="1"/>
  <c r="BC177" i="3"/>
  <c r="G27" i="2" s="1"/>
  <c r="BA177" i="3"/>
  <c r="E27" i="2" s="1"/>
  <c r="C177" i="3"/>
  <c r="BE148" i="3"/>
  <c r="BD148" i="3"/>
  <c r="BC148" i="3"/>
  <c r="BA148" i="3"/>
  <c r="G148" i="3"/>
  <c r="BB148" i="3" s="1"/>
  <c r="BE147" i="3"/>
  <c r="BD147" i="3"/>
  <c r="BC147" i="3"/>
  <c r="BA147" i="3"/>
  <c r="G147" i="3"/>
  <c r="BB147" i="3" s="1"/>
  <c r="BE146" i="3"/>
  <c r="BD146" i="3"/>
  <c r="BC146" i="3"/>
  <c r="BA146" i="3"/>
  <c r="G146" i="3"/>
  <c r="BB146" i="3" s="1"/>
  <c r="BE145" i="3"/>
  <c r="BD145" i="3"/>
  <c r="BC145" i="3"/>
  <c r="BA145" i="3"/>
  <c r="G145" i="3"/>
  <c r="BB145" i="3" s="1"/>
  <c r="BE143" i="3"/>
  <c r="BD143" i="3"/>
  <c r="BC143" i="3"/>
  <c r="BA143" i="3"/>
  <c r="G143" i="3"/>
  <c r="BB143" i="3" s="1"/>
  <c r="BE141" i="3"/>
  <c r="BD141" i="3"/>
  <c r="BD149" i="3" s="1"/>
  <c r="H26" i="2" s="1"/>
  <c r="BC141" i="3"/>
  <c r="BA141" i="3"/>
  <c r="G141" i="3"/>
  <c r="G149" i="3" s="1"/>
  <c r="B26" i="2"/>
  <c r="A26" i="2"/>
  <c r="BE149" i="3"/>
  <c r="I26" i="2" s="1"/>
  <c r="BC149" i="3"/>
  <c r="G26" i="2" s="1"/>
  <c r="BA149" i="3"/>
  <c r="E26" i="2" s="1"/>
  <c r="C149" i="3"/>
  <c r="BE138" i="3"/>
  <c r="BD138" i="3"/>
  <c r="BC138" i="3"/>
  <c r="BA138" i="3"/>
  <c r="G138" i="3"/>
  <c r="BB138" i="3" s="1"/>
  <c r="BE137" i="3"/>
  <c r="BD137" i="3"/>
  <c r="BC137" i="3"/>
  <c r="BA137" i="3"/>
  <c r="G137" i="3"/>
  <c r="BB137" i="3" s="1"/>
  <c r="BE136" i="3"/>
  <c r="BD136" i="3"/>
  <c r="BC136" i="3"/>
  <c r="BA136" i="3"/>
  <c r="G136" i="3"/>
  <c r="BB136" i="3" s="1"/>
  <c r="BE135" i="3"/>
  <c r="BD135" i="3"/>
  <c r="BC135" i="3"/>
  <c r="BA135" i="3"/>
  <c r="G135" i="3"/>
  <c r="BB135" i="3" s="1"/>
  <c r="BE134" i="3"/>
  <c r="BD134" i="3"/>
  <c r="BC134" i="3"/>
  <c r="BA134" i="3"/>
  <c r="G134" i="3"/>
  <c r="BB134" i="3" s="1"/>
  <c r="BE133" i="3"/>
  <c r="BD133" i="3"/>
  <c r="BC133" i="3"/>
  <c r="BA133" i="3"/>
  <c r="G133" i="3"/>
  <c r="BB133" i="3" s="1"/>
  <c r="BE132" i="3"/>
  <c r="BD132" i="3"/>
  <c r="BC132" i="3"/>
  <c r="BA132" i="3"/>
  <c r="G132" i="3"/>
  <c r="BB132" i="3" s="1"/>
  <c r="BE131" i="3"/>
  <c r="BD131" i="3"/>
  <c r="BC131" i="3"/>
  <c r="BA131" i="3"/>
  <c r="G131" i="3"/>
  <c r="BB131" i="3" s="1"/>
  <c r="BE130" i="3"/>
  <c r="BD130" i="3"/>
  <c r="BC130" i="3"/>
  <c r="BA130" i="3"/>
  <c r="G130" i="3"/>
  <c r="BB130" i="3" s="1"/>
  <c r="BE129" i="3"/>
  <c r="BD129" i="3"/>
  <c r="BD139" i="3" s="1"/>
  <c r="H25" i="2" s="1"/>
  <c r="BC129" i="3"/>
  <c r="BA129" i="3"/>
  <c r="G129" i="3"/>
  <c r="G139" i="3" s="1"/>
  <c r="B25" i="2"/>
  <c r="A25" i="2"/>
  <c r="BE139" i="3"/>
  <c r="I25" i="2" s="1"/>
  <c r="BC139" i="3"/>
  <c r="G25" i="2" s="1"/>
  <c r="BA139" i="3"/>
  <c r="E25" i="2" s="1"/>
  <c r="C139" i="3"/>
  <c r="BE126" i="3"/>
  <c r="BD126" i="3"/>
  <c r="BC126" i="3"/>
  <c r="BA126" i="3"/>
  <c r="G126" i="3"/>
  <c r="BB126" i="3" s="1"/>
  <c r="BE124" i="3"/>
  <c r="BD124" i="3"/>
  <c r="BC124" i="3"/>
  <c r="BA124" i="3"/>
  <c r="G124" i="3"/>
  <c r="BB124" i="3" s="1"/>
  <c r="BE123" i="3"/>
  <c r="BD123" i="3"/>
  <c r="BC123" i="3"/>
  <c r="BA123" i="3"/>
  <c r="G123" i="3"/>
  <c r="BB123" i="3" s="1"/>
  <c r="BE121" i="3"/>
  <c r="BD121" i="3"/>
  <c r="BC121" i="3"/>
  <c r="BA121" i="3"/>
  <c r="G121" i="3"/>
  <c r="BB121" i="3" s="1"/>
  <c r="BE119" i="3"/>
  <c r="BD119" i="3"/>
  <c r="BC119" i="3"/>
  <c r="BA119" i="3"/>
  <c r="G119" i="3"/>
  <c r="BB119" i="3" s="1"/>
  <c r="BE118" i="3"/>
  <c r="BD118" i="3"/>
  <c r="BD127" i="3" s="1"/>
  <c r="H24" i="2" s="1"/>
  <c r="BC118" i="3"/>
  <c r="BA118" i="3"/>
  <c r="G118" i="3"/>
  <c r="G127" i="3" s="1"/>
  <c r="B24" i="2"/>
  <c r="A24" i="2"/>
  <c r="BE127" i="3"/>
  <c r="I24" i="2" s="1"/>
  <c r="BC127" i="3"/>
  <c r="G24" i="2" s="1"/>
  <c r="BA127" i="3"/>
  <c r="E24" i="2" s="1"/>
  <c r="C127" i="3"/>
  <c r="BE115" i="3"/>
  <c r="BD115" i="3"/>
  <c r="BD116" i="3" s="1"/>
  <c r="BC115" i="3"/>
  <c r="BB115" i="3"/>
  <c r="BB116" i="3" s="1"/>
  <c r="F23" i="2" s="1"/>
  <c r="G115" i="3"/>
  <c r="H23" i="2"/>
  <c r="B23" i="2"/>
  <c r="A23" i="2"/>
  <c r="BE116" i="3"/>
  <c r="I23" i="2" s="1"/>
  <c r="BC116" i="3"/>
  <c r="G23" i="2" s="1"/>
  <c r="C116" i="3"/>
  <c r="BE111" i="3"/>
  <c r="BD111" i="3"/>
  <c r="BC111" i="3"/>
  <c r="BB111" i="3"/>
  <c r="G111" i="3"/>
  <c r="BA111" i="3" s="1"/>
  <c r="BE109" i="3"/>
  <c r="BD109" i="3"/>
  <c r="BD113" i="3" s="1"/>
  <c r="BC109" i="3"/>
  <c r="BB109" i="3"/>
  <c r="BB113" i="3" s="1"/>
  <c r="F22" i="2" s="1"/>
  <c r="G109" i="3"/>
  <c r="H22" i="2"/>
  <c r="B22" i="2"/>
  <c r="A22" i="2"/>
  <c r="BE113" i="3"/>
  <c r="I22" i="2" s="1"/>
  <c r="BC113" i="3"/>
  <c r="G22" i="2" s="1"/>
  <c r="C113" i="3"/>
  <c r="BE104" i="3"/>
  <c r="BD104" i="3"/>
  <c r="BC104" i="3"/>
  <c r="BB104" i="3"/>
  <c r="G104" i="3"/>
  <c r="BA104" i="3" s="1"/>
  <c r="BE101" i="3"/>
  <c r="BD101" i="3"/>
  <c r="BC101" i="3"/>
  <c r="BB101" i="3"/>
  <c r="G101" i="3"/>
  <c r="BA101" i="3" s="1"/>
  <c r="BE98" i="3"/>
  <c r="BD98" i="3"/>
  <c r="BC98" i="3"/>
  <c r="BB98" i="3"/>
  <c r="G98" i="3"/>
  <c r="BA98" i="3" s="1"/>
  <c r="BE95" i="3"/>
  <c r="BD95" i="3"/>
  <c r="BC95" i="3"/>
  <c r="BB95" i="3"/>
  <c r="G95" i="3"/>
  <c r="BA95" i="3" s="1"/>
  <c r="BE93" i="3"/>
  <c r="BD93" i="3"/>
  <c r="BC93" i="3"/>
  <c r="BB93" i="3"/>
  <c r="G93" i="3"/>
  <c r="BA93" i="3" s="1"/>
  <c r="BE91" i="3"/>
  <c r="BD91" i="3"/>
  <c r="BC91" i="3"/>
  <c r="BB91" i="3"/>
  <c r="G91" i="3"/>
  <c r="BA91" i="3" s="1"/>
  <c r="BE89" i="3"/>
  <c r="BD89" i="3"/>
  <c r="BC89" i="3"/>
  <c r="BB89" i="3"/>
  <c r="G89" i="3"/>
  <c r="BA89" i="3" s="1"/>
  <c r="BE87" i="3"/>
  <c r="BD87" i="3"/>
  <c r="BC87" i="3"/>
  <c r="BB87" i="3"/>
  <c r="G87" i="3"/>
  <c r="BA87" i="3" s="1"/>
  <c r="BE85" i="3"/>
  <c r="BD85" i="3"/>
  <c r="BD107" i="3" s="1"/>
  <c r="H21" i="2" s="1"/>
  <c r="BC85" i="3"/>
  <c r="BB85" i="3"/>
  <c r="BB107" i="3" s="1"/>
  <c r="F21" i="2" s="1"/>
  <c r="G85" i="3"/>
  <c r="BA85" i="3" s="1"/>
  <c r="BA107" i="3" s="1"/>
  <c r="E21" i="2" s="1"/>
  <c r="B21" i="2"/>
  <c r="A21" i="2"/>
  <c r="BE107" i="3"/>
  <c r="I21" i="2" s="1"/>
  <c r="BC107" i="3"/>
  <c r="G21" i="2" s="1"/>
  <c r="C107" i="3"/>
  <c r="BE81" i="3"/>
  <c r="BD81" i="3"/>
  <c r="BC81" i="3"/>
  <c r="BB81" i="3"/>
  <c r="G81" i="3"/>
  <c r="BA81" i="3" s="1"/>
  <c r="BE79" i="3"/>
  <c r="BD79" i="3"/>
  <c r="BC79" i="3"/>
  <c r="BB79" i="3"/>
  <c r="G79" i="3"/>
  <c r="BA79" i="3" s="1"/>
  <c r="BE78" i="3"/>
  <c r="BD78" i="3"/>
  <c r="BC78" i="3"/>
  <c r="BB78" i="3"/>
  <c r="G78" i="3"/>
  <c r="BA78" i="3" s="1"/>
  <c r="BE76" i="3"/>
  <c r="BD76" i="3"/>
  <c r="BD83" i="3" s="1"/>
  <c r="H20" i="2" s="1"/>
  <c r="BC76" i="3"/>
  <c r="BB76" i="3"/>
  <c r="BB83" i="3" s="1"/>
  <c r="F20" i="2" s="1"/>
  <c r="G76" i="3"/>
  <c r="BA76" i="3" s="1"/>
  <c r="B20" i="2"/>
  <c r="A20" i="2"/>
  <c r="BE83" i="3"/>
  <c r="I20" i="2" s="1"/>
  <c r="BC83" i="3"/>
  <c r="G20" i="2" s="1"/>
  <c r="C83" i="3"/>
  <c r="BE73" i="3"/>
  <c r="BD73" i="3"/>
  <c r="BD74" i="3" s="1"/>
  <c r="H19" i="2" s="1"/>
  <c r="BC73" i="3"/>
  <c r="BB73" i="3"/>
  <c r="BB74" i="3" s="1"/>
  <c r="F19" i="2" s="1"/>
  <c r="G73" i="3"/>
  <c r="BA73" i="3" s="1"/>
  <c r="BA74" i="3" s="1"/>
  <c r="E19" i="2" s="1"/>
  <c r="B19" i="2"/>
  <c r="A19" i="2"/>
  <c r="BE74" i="3"/>
  <c r="I19" i="2" s="1"/>
  <c r="BC74" i="3"/>
  <c r="G19" i="2" s="1"/>
  <c r="C74" i="3"/>
  <c r="BE69" i="3"/>
  <c r="BD69" i="3"/>
  <c r="BC69" i="3"/>
  <c r="BB69" i="3"/>
  <c r="G69" i="3"/>
  <c r="BA69" i="3" s="1"/>
  <c r="BE68" i="3"/>
  <c r="BD68" i="3"/>
  <c r="BD71" i="3" s="1"/>
  <c r="H18" i="2" s="1"/>
  <c r="BC68" i="3"/>
  <c r="BB68" i="3"/>
  <c r="BB71" i="3" s="1"/>
  <c r="F18" i="2" s="1"/>
  <c r="G68" i="3"/>
  <c r="BA68" i="3" s="1"/>
  <c r="BA71" i="3" s="1"/>
  <c r="E18" i="2" s="1"/>
  <c r="B18" i="2"/>
  <c r="A18" i="2"/>
  <c r="BE71" i="3"/>
  <c r="I18" i="2" s="1"/>
  <c r="BC71" i="3"/>
  <c r="G18" i="2" s="1"/>
  <c r="C71" i="3"/>
  <c r="BE65" i="3"/>
  <c r="BD65" i="3"/>
  <c r="BC65" i="3"/>
  <c r="BB65" i="3"/>
  <c r="G65" i="3"/>
  <c r="BA65" i="3" s="1"/>
  <c r="BE63" i="3"/>
  <c r="BD63" i="3"/>
  <c r="BD66" i="3" s="1"/>
  <c r="H17" i="2" s="1"/>
  <c r="BC63" i="3"/>
  <c r="BB63" i="3"/>
  <c r="BB66" i="3" s="1"/>
  <c r="F17" i="2" s="1"/>
  <c r="G63" i="3"/>
  <c r="BA63" i="3" s="1"/>
  <c r="B17" i="2"/>
  <c r="A17" i="2"/>
  <c r="BE66" i="3"/>
  <c r="I17" i="2" s="1"/>
  <c r="BC66" i="3"/>
  <c r="G17" i="2" s="1"/>
  <c r="C66" i="3"/>
  <c r="BE59" i="3"/>
  <c r="BD59" i="3"/>
  <c r="BC59" i="3"/>
  <c r="BB59" i="3"/>
  <c r="G59" i="3"/>
  <c r="BA59" i="3" s="1"/>
  <c r="BE58" i="3"/>
  <c r="BD58" i="3"/>
  <c r="BC58" i="3"/>
  <c r="BB58" i="3"/>
  <c r="G58" i="3"/>
  <c r="BA58" i="3" s="1"/>
  <c r="BE56" i="3"/>
  <c r="BD56" i="3"/>
  <c r="BC56" i="3"/>
  <c r="BB56" i="3"/>
  <c r="G56" i="3"/>
  <c r="BA56" i="3" s="1"/>
  <c r="BE54" i="3"/>
  <c r="BD54" i="3"/>
  <c r="BC54" i="3"/>
  <c r="BB54" i="3"/>
  <c r="G54" i="3"/>
  <c r="BA54" i="3" s="1"/>
  <c r="BE52" i="3"/>
  <c r="BD52" i="3"/>
  <c r="BD61" i="3" s="1"/>
  <c r="H16" i="2" s="1"/>
  <c r="BC52" i="3"/>
  <c r="BB52" i="3"/>
  <c r="BB61" i="3" s="1"/>
  <c r="F16" i="2" s="1"/>
  <c r="G52" i="3"/>
  <c r="BA52" i="3" s="1"/>
  <c r="B16" i="2"/>
  <c r="A16" i="2"/>
  <c r="BE61" i="3"/>
  <c r="I16" i="2" s="1"/>
  <c r="BC61" i="3"/>
  <c r="G16" i="2" s="1"/>
  <c r="C61" i="3"/>
  <c r="BE47" i="3"/>
  <c r="BD47" i="3"/>
  <c r="BD50" i="3" s="1"/>
  <c r="H15" i="2" s="1"/>
  <c r="BC47" i="3"/>
  <c r="BB47" i="3"/>
  <c r="BB50" i="3" s="1"/>
  <c r="F15" i="2" s="1"/>
  <c r="G47" i="3"/>
  <c r="BA47" i="3" s="1"/>
  <c r="BA50" i="3" s="1"/>
  <c r="E15" i="2" s="1"/>
  <c r="B15" i="2"/>
  <c r="A15" i="2"/>
  <c r="BE50" i="3"/>
  <c r="I15" i="2" s="1"/>
  <c r="BC50" i="3"/>
  <c r="G15" i="2" s="1"/>
  <c r="C50" i="3"/>
  <c r="BE42" i="3"/>
  <c r="BD42" i="3"/>
  <c r="BD45" i="3" s="1"/>
  <c r="H14" i="2" s="1"/>
  <c r="BC42" i="3"/>
  <c r="BB42" i="3"/>
  <c r="BB45" i="3" s="1"/>
  <c r="F14" i="2" s="1"/>
  <c r="G42" i="3"/>
  <c r="BA42" i="3" s="1"/>
  <c r="BA45" i="3" s="1"/>
  <c r="E14" i="2" s="1"/>
  <c r="B14" i="2"/>
  <c r="A14" i="2"/>
  <c r="BE45" i="3"/>
  <c r="I14" i="2" s="1"/>
  <c r="BC45" i="3"/>
  <c r="G14" i="2" s="1"/>
  <c r="C45" i="3"/>
  <c r="BE38" i="3"/>
  <c r="BD38" i="3"/>
  <c r="BC38" i="3"/>
  <c r="BB38" i="3"/>
  <c r="G38" i="3"/>
  <c r="BA38" i="3" s="1"/>
  <c r="BE35" i="3"/>
  <c r="BD35" i="3"/>
  <c r="BD40" i="3" s="1"/>
  <c r="H13" i="2" s="1"/>
  <c r="BC35" i="3"/>
  <c r="BB35" i="3"/>
  <c r="BB40" i="3" s="1"/>
  <c r="F13" i="2" s="1"/>
  <c r="G35" i="3"/>
  <c r="BA35" i="3" s="1"/>
  <c r="BA40" i="3" s="1"/>
  <c r="E13" i="2" s="1"/>
  <c r="B13" i="2"/>
  <c r="A13" i="2"/>
  <c r="BE40" i="3"/>
  <c r="I13" i="2" s="1"/>
  <c r="BC40" i="3"/>
  <c r="G13" i="2" s="1"/>
  <c r="C40" i="3"/>
  <c r="BE32" i="3"/>
  <c r="BD32" i="3"/>
  <c r="BD33" i="3" s="1"/>
  <c r="H12" i="2" s="1"/>
  <c r="BC32" i="3"/>
  <c r="BB32" i="3"/>
  <c r="BB33" i="3" s="1"/>
  <c r="F12" i="2" s="1"/>
  <c r="G32" i="3"/>
  <c r="BA32" i="3" s="1"/>
  <c r="BA33" i="3" s="1"/>
  <c r="E12" i="2" s="1"/>
  <c r="B12" i="2"/>
  <c r="A12" i="2"/>
  <c r="BE33" i="3"/>
  <c r="I12" i="2" s="1"/>
  <c r="BC33" i="3"/>
  <c r="G12" i="2" s="1"/>
  <c r="C33" i="3"/>
  <c r="BE28" i="3"/>
  <c r="BD28" i="3"/>
  <c r="BD30" i="3" s="1"/>
  <c r="H11" i="2" s="1"/>
  <c r="BC28" i="3"/>
  <c r="BB28" i="3"/>
  <c r="BB30" i="3" s="1"/>
  <c r="F11" i="2" s="1"/>
  <c r="G28" i="3"/>
  <c r="BA28" i="3" s="1"/>
  <c r="BA30" i="3" s="1"/>
  <c r="E11" i="2" s="1"/>
  <c r="B11" i="2"/>
  <c r="A11" i="2"/>
  <c r="BE30" i="3"/>
  <c r="I11" i="2" s="1"/>
  <c r="BC30" i="3"/>
  <c r="G11" i="2" s="1"/>
  <c r="C30" i="3"/>
  <c r="BE22" i="3"/>
  <c r="BD22" i="3"/>
  <c r="BD26" i="3" s="1"/>
  <c r="H10" i="2" s="1"/>
  <c r="BC22" i="3"/>
  <c r="BB22" i="3"/>
  <c r="BB26" i="3" s="1"/>
  <c r="F10" i="2" s="1"/>
  <c r="G22" i="3"/>
  <c r="BA22" i="3" s="1"/>
  <c r="BA26" i="3" s="1"/>
  <c r="E10" i="2" s="1"/>
  <c r="B10" i="2"/>
  <c r="A10" i="2"/>
  <c r="BE26" i="3"/>
  <c r="I10" i="2" s="1"/>
  <c r="BC26" i="3"/>
  <c r="G10" i="2" s="1"/>
  <c r="C26" i="3"/>
  <c r="BE19" i="3"/>
  <c r="BD19" i="3"/>
  <c r="BD20" i="3" s="1"/>
  <c r="H9" i="2" s="1"/>
  <c r="BC19" i="3"/>
  <c r="BB19" i="3"/>
  <c r="BB20" i="3" s="1"/>
  <c r="F9" i="2" s="1"/>
  <c r="G19" i="3"/>
  <c r="BA19" i="3" s="1"/>
  <c r="BA20" i="3" s="1"/>
  <c r="E9" i="2" s="1"/>
  <c r="B9" i="2"/>
  <c r="A9" i="2"/>
  <c r="BE20" i="3"/>
  <c r="I9" i="2" s="1"/>
  <c r="BC20" i="3"/>
  <c r="G9" i="2" s="1"/>
  <c r="C20" i="3"/>
  <c r="BE16" i="3"/>
  <c r="BD16" i="3"/>
  <c r="BC16" i="3"/>
  <c r="BB16" i="3"/>
  <c r="G16" i="3"/>
  <c r="BA16" i="3" s="1"/>
  <c r="BE15" i="3"/>
  <c r="BD15" i="3"/>
  <c r="BC15" i="3"/>
  <c r="BB15" i="3"/>
  <c r="G15" i="3"/>
  <c r="BA15" i="3" s="1"/>
  <c r="BE14" i="3"/>
  <c r="BD14" i="3"/>
  <c r="BC14" i="3"/>
  <c r="BB14" i="3"/>
  <c r="G14" i="3"/>
  <c r="BA14" i="3" s="1"/>
  <c r="BE13" i="3"/>
  <c r="BD13" i="3"/>
  <c r="BC13" i="3"/>
  <c r="BB13" i="3"/>
  <c r="G13" i="3"/>
  <c r="BA13" i="3" s="1"/>
  <c r="BE11" i="3"/>
  <c r="BD11" i="3"/>
  <c r="BD17" i="3" s="1"/>
  <c r="H8" i="2" s="1"/>
  <c r="BC11" i="3"/>
  <c r="BB11" i="3"/>
  <c r="BB17" i="3" s="1"/>
  <c r="F8" i="2" s="1"/>
  <c r="G11" i="3"/>
  <c r="BA11" i="3" s="1"/>
  <c r="BA17" i="3" s="1"/>
  <c r="E8" i="2" s="1"/>
  <c r="B8" i="2"/>
  <c r="A8" i="2"/>
  <c r="BE17" i="3"/>
  <c r="I8" i="2" s="1"/>
  <c r="BC17" i="3"/>
  <c r="G8" i="2" s="1"/>
  <c r="C17" i="3"/>
  <c r="BE8" i="3"/>
  <c r="BD8" i="3"/>
  <c r="BD9" i="3" s="1"/>
  <c r="H7" i="2" s="1"/>
  <c r="H34" i="2" s="1"/>
  <c r="C17" i="1" s="1"/>
  <c r="BC8" i="3"/>
  <c r="BB8" i="3"/>
  <c r="BB9" i="3" s="1"/>
  <c r="F7" i="2" s="1"/>
  <c r="G8" i="3"/>
  <c r="BA8" i="3" s="1"/>
  <c r="BA9" i="3" s="1"/>
  <c r="E7" i="2" s="1"/>
  <c r="B7" i="2"/>
  <c r="A7" i="2"/>
  <c r="BE9" i="3"/>
  <c r="I7" i="2" s="1"/>
  <c r="I34" i="2" s="1"/>
  <c r="BC9" i="3"/>
  <c r="G7" i="2" s="1"/>
  <c r="G34" i="2" s="1"/>
  <c r="C9" i="3"/>
  <c r="E4" i="3"/>
  <c r="C4" i="3"/>
  <c r="F3" i="3"/>
  <c r="C3" i="3"/>
  <c r="H40" i="2"/>
  <c r="I39" i="2"/>
  <c r="G39" i="2"/>
  <c r="C2" i="2"/>
  <c r="C1" i="2"/>
  <c r="C33" i="1"/>
  <c r="F33" i="1" s="1"/>
  <c r="C31" i="1"/>
  <c r="G23" i="1"/>
  <c r="G22" i="1"/>
  <c r="C21" i="1"/>
  <c r="C18" i="1"/>
  <c r="C9" i="1"/>
  <c r="G7" i="1"/>
  <c r="D2" i="1"/>
  <c r="C2" i="1"/>
  <c r="BA61" i="3" l="1"/>
  <c r="E16" i="2" s="1"/>
  <c r="E34" i="2" s="1"/>
  <c r="C15" i="1" s="1"/>
  <c r="BA66" i="3"/>
  <c r="E17" i="2" s="1"/>
  <c r="BA83" i="3"/>
  <c r="E20" i="2" s="1"/>
  <c r="G9" i="3"/>
  <c r="G17" i="3"/>
  <c r="G20" i="3"/>
  <c r="G26" i="3"/>
  <c r="G30" i="3"/>
  <c r="G33" i="3"/>
  <c r="G40" i="3"/>
  <c r="G45" i="3"/>
  <c r="G50" i="3"/>
  <c r="G61" i="3"/>
  <c r="G66" i="3"/>
  <c r="G71" i="3"/>
  <c r="G74" i="3"/>
  <c r="G83" i="3"/>
  <c r="G107" i="3"/>
  <c r="BA109" i="3"/>
  <c r="BA113" i="3" s="1"/>
  <c r="E22" i="2" s="1"/>
  <c r="G113" i="3"/>
  <c r="BA115" i="3"/>
  <c r="BA116" i="3" s="1"/>
  <c r="E23" i="2" s="1"/>
  <c r="G116" i="3"/>
  <c r="BB191" i="3"/>
  <c r="F28" i="2" s="1"/>
  <c r="BB118" i="3"/>
  <c r="BB127" i="3" s="1"/>
  <c r="F24" i="2" s="1"/>
  <c r="F34" i="2" s="1"/>
  <c r="C16" i="1" s="1"/>
  <c r="BB129" i="3"/>
  <c r="BB139" i="3" s="1"/>
  <c r="F25" i="2" s="1"/>
  <c r="BB141" i="3"/>
  <c r="BB149" i="3" s="1"/>
  <c r="F26" i="2" s="1"/>
  <c r="BB151" i="3"/>
  <c r="BB177" i="3" s="1"/>
  <c r="F27" i="2" s="1"/>
  <c r="G177" i="3"/>
  <c r="G191" i="3"/>
  <c r="G205" i="3"/>
  <c r="G221" i="3"/>
  <c r="G225" i="3"/>
  <c r="G228" i="3"/>
  <c r="G237" i="3"/>
  <c r="C19" i="1" l="1"/>
  <c r="C22" i="1" s="1"/>
  <c r="C23" i="1" s="1"/>
  <c r="F30" i="1" s="1"/>
  <c r="F31" i="1" l="1"/>
  <c r="F34" i="1" s="1"/>
</calcChain>
</file>

<file path=xl/sharedStrings.xml><?xml version="1.0" encoding="utf-8"?>
<sst xmlns="http://schemas.openxmlformats.org/spreadsheetml/2006/main" count="675" uniqueCount="426">
  <si>
    <t>Rozpočet</t>
  </si>
  <si>
    <t xml:space="preserve">JKSO </t>
  </si>
  <si>
    <t>Objekt</t>
  </si>
  <si>
    <t>Název objektu</t>
  </si>
  <si>
    <t xml:space="preserve">SKP </t>
  </si>
  <si>
    <t xml:space="preserve"> </t>
  </si>
  <si>
    <t>Měrná jednotka</t>
  </si>
  <si>
    <t>Stavba</t>
  </si>
  <si>
    <t>Název stavby</t>
  </si>
  <si>
    <t>Počet jednotek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</si>
  <si>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</si>
  <si>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</si>
  <si>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</si>
  <si>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</si>
  <si>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</si>
  <si>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</si>
  <si>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</si>
  <si>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</si>
  <si>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</si>
  <si>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</si>
  <si>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</si>
  <si>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</si>
  <si>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</si>
  <si>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</si>
  <si>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</si>
  <si>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</si>
  <si>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</si>
  <si>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</si>
  <si>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</si>
  <si>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</si>
  <si>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HZS</t>
  </si>
  <si>
    <t>ZRN+HZS</t>
  </si>
  <si>
    <t>Ostatní náklady neuvedené</t>
  </si>
  <si>
    <t>ZRN+ost.náklady+HZS</t>
  </si>
  <si>
    <t>Ostatní náklady celkem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</si>
  <si>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</si>
  <si>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</si>
  <si>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</si>
  <si>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</si>
  <si>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</si>
  <si>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</si>
  <si>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</si>
  <si>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>Základ pro DPH</t>
  </si>
  <si>
    <t xml:space="preserve">%  </t>
  </si>
  <si>
    <t>DPH</t>
  </si>
  <si>
    <t xml:space="preserve">% </t>
  </si>
  <si>
    <t>CENA ZA OBJEKT CELKEM</t>
  </si>
  <si>
    <t>Poznámka :</t>
  </si>
  <si>
    <t>Stavba :</t>
  </si>
  <si>
    <t>Rozpočet :</t>
  </si>
  <si>
    <t>Objekt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</si>
  <si>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</si>
  <si>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</si>
  <si>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</si>
  <si>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</si>
  <si>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</si>
  <si>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</si>
  <si>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</si>
  <si>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</si>
  <si>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</si>
  <si>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</si>
  <si>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</si>
  <si>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</si>
  <si>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</si>
  <si>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</si>
  <si>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</si>
  <si>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</si>
  <si>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</si>
  <si>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</si>
  <si>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</si>
  <si>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</si>
  <si>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</si>
  <si>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</si>
  <si>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1</t>
  </si>
  <si>
    <t>Zemní práce</t>
  </si>
  <si>
    <t>Celkem za</t>
  </si>
  <si>
    <t>SLEPÝ ROZPOČET</t>
  </si>
  <si>
    <t>Slepý rozpočet</t>
  </si>
  <si>
    <t>E6150/01/9</t>
  </si>
  <si>
    <t>Brno,Malinovského nám.oprava veřej.WC</t>
  </si>
  <si>
    <t>SO 01</t>
  </si>
  <si>
    <t>oprava veřejného podzemního WC</t>
  </si>
  <si>
    <t>oprava veřejného podzemního WC(5.6.19)</t>
  </si>
  <si>
    <t>0</t>
  </si>
  <si>
    <t>Přípravné a pomocné práce</t>
  </si>
  <si>
    <t>110001111U0S</t>
  </si>
  <si>
    <t>Vytyčení sítí,určení rozsahu prací,vytýčení tras pro přesun materiálu</t>
  </si>
  <si>
    <t>kpl</t>
  </si>
  <si>
    <t>139601102T00</t>
  </si>
  <si>
    <t>Ruční výkop jam, rýh a šachet v hornině tř. 3 vsakovací jáma</t>
  </si>
  <si>
    <t>m3</t>
  </si>
  <si>
    <t>1*1*1</t>
  </si>
  <si>
    <t>162201102R00</t>
  </si>
  <si>
    <t xml:space="preserve">Vodorovné přemístění výkopku z hor.1-4 do 50 m </t>
  </si>
  <si>
    <t>162701104R00</t>
  </si>
  <si>
    <t xml:space="preserve">Vodorovné přemístění výkopku z hor.1-4 do 9000 m </t>
  </si>
  <si>
    <t>171201206U00</t>
  </si>
  <si>
    <t xml:space="preserve">Skládkovné - ostatní zeminy </t>
  </si>
  <si>
    <t>t</t>
  </si>
  <si>
    <t>174101101R00</t>
  </si>
  <si>
    <t>Zásyp jam, rýh, šachet se zhutněním zpětný dosyp drtí fr.16/32</t>
  </si>
  <si>
    <t>2</t>
  </si>
  <si>
    <t>Vsakovací jímka</t>
  </si>
  <si>
    <t>271532212U00</t>
  </si>
  <si>
    <t xml:space="preserve">Násyp  kamenivo hrubé 16-32mm </t>
  </si>
  <si>
    <t>3</t>
  </si>
  <si>
    <t>Svislé a kompletní konstrukce</t>
  </si>
  <si>
    <t>342255024R00</t>
  </si>
  <si>
    <t xml:space="preserve">Příčky z desek Ytong tl. 10 cm </t>
  </si>
  <si>
    <t>m2</t>
  </si>
  <si>
    <t>stěny:(3,4*2+2,4+2+1,95+1,06+0,83)*2,45</t>
  </si>
  <si>
    <t>odpočet:(0,7*2*7)*-1</t>
  </si>
  <si>
    <t>obezdění VZT jednotky:(1,2+1,5)*2,42-0,8*2</t>
  </si>
  <si>
    <t>4</t>
  </si>
  <si>
    <t>Vodorovné konstrukce</t>
  </si>
  <si>
    <t>416021128R00</t>
  </si>
  <si>
    <t>Podhledy SDK, kovová.kce CD. 1x deska RFI 15 mm doplnění vnitřních podhledů</t>
  </si>
  <si>
    <t>5,1+2,6+8,9+6,5</t>
  </si>
  <si>
    <t>5</t>
  </si>
  <si>
    <t>Komunikace</t>
  </si>
  <si>
    <t>596921116R00</t>
  </si>
  <si>
    <t>Kladení beton.žlab pro odvodnění rozměr 30/20/8 typový výrobek</t>
  </si>
  <si>
    <t>m</t>
  </si>
  <si>
    <t>59</t>
  </si>
  <si>
    <t>Dlažby a předlažby komunikací</t>
  </si>
  <si>
    <t>452312131R00</t>
  </si>
  <si>
    <t>Sedlové lože  z betonu B 12,5 pod betonový žlab 30/20/8 a odv.žlab r.š.10cm</t>
  </si>
  <si>
    <t>odv.žlab s litinovou mříží:2,2*0,35*0,35</t>
  </si>
  <si>
    <t>bet.tvarovky:0,3*0,25*9</t>
  </si>
  <si>
    <t>59513288A</t>
  </si>
  <si>
    <t>Tvarovka betonová žlabová výrobek prefabrik. 30/20/8</t>
  </si>
  <si>
    <t>kus</t>
  </si>
  <si>
    <t>5 ks/bm:5*9*1,05</t>
  </si>
  <si>
    <t>61</t>
  </si>
  <si>
    <t>Upravy povrchů vnitřní</t>
  </si>
  <si>
    <t>612421615R00</t>
  </si>
  <si>
    <t xml:space="preserve">Omítka vnitřní zdiva, MVC, hrubá zatřená </t>
  </si>
  <si>
    <t>srovnání stěn vnitřních po odstranění původních :39,36+2,5</t>
  </si>
  <si>
    <t>obkladů:</t>
  </si>
  <si>
    <t>62</t>
  </si>
  <si>
    <t>Úpravy povrchů vnější</t>
  </si>
  <si>
    <t>622421121R00</t>
  </si>
  <si>
    <t xml:space="preserve">Omítka vnější stěn, MVC, hrubá zatřená </t>
  </si>
  <si>
    <t>srovnání podkladu po odstranění původních:87,08+2,3</t>
  </si>
  <si>
    <t>venkovních obkladů:</t>
  </si>
  <si>
    <t>63</t>
  </si>
  <si>
    <t>Podlahy a podlahové konstrukce</t>
  </si>
  <si>
    <t>631311113U00</t>
  </si>
  <si>
    <t>Mazanina -8cm C12/15 podkladní beton tl.50 mm</t>
  </si>
  <si>
    <t>27,28*0,05</t>
  </si>
  <si>
    <t>631311121R00</t>
  </si>
  <si>
    <t>Doplnění mazanin betonem do 1 m2, do tl. 8 cm vyspravení trhlin a puklin ve spádovém betonu</t>
  </si>
  <si>
    <t>odhad cca 25m2 až do tl.8 cm:25*0,04</t>
  </si>
  <si>
    <t>631313611R00</t>
  </si>
  <si>
    <t xml:space="preserve">Mazanina betonová tl. 8 - 12 cm C 16/20  (B 20) </t>
  </si>
  <si>
    <t>27,28*0,1</t>
  </si>
  <si>
    <t>631319012U00</t>
  </si>
  <si>
    <t xml:space="preserve">Přípl mazanina -12 přehlazení </t>
  </si>
  <si>
    <t>631361921RT2</t>
  </si>
  <si>
    <t>Výztuž mazanin svařovanou sítí z drátů tažených svařovaná síť - drát 5,0 mm, oka 100/100 mm</t>
  </si>
  <si>
    <t>(27,28*1,05)*0,004</t>
  </si>
  <si>
    <t>64</t>
  </si>
  <si>
    <t>Výplně otvorů</t>
  </si>
  <si>
    <t>642944121RT3</t>
  </si>
  <si>
    <t>Osazení ocelových zárubní dodatečně do 2,5 m2. včetně dodávky zárubně CgH  70x197x11 cm</t>
  </si>
  <si>
    <t>5+2</t>
  </si>
  <si>
    <t>642944121RT4</t>
  </si>
  <si>
    <t>Osazení ocelových zárubní dodatečně do 2,5 m2. včetně dodávky zárubně CgH  80x197x11 cm</t>
  </si>
  <si>
    <t>93</t>
  </si>
  <si>
    <t>Dokončovací práce inženýrskách staveb</t>
  </si>
  <si>
    <t>935112321R00</t>
  </si>
  <si>
    <t>Osazení odvodňovacího žlabu rš.100 mm do betonového lože s mřížkou</t>
  </si>
  <si>
    <t>935931124U0R</t>
  </si>
  <si>
    <t>Odvod žlab s mříží š.100 mm  do betonu typový výrobek vč.mřížky litinové</t>
  </si>
  <si>
    <t>s otvorem pro napojení do kanalizace:1+1,2</t>
  </si>
  <si>
    <t>94</t>
  </si>
  <si>
    <t>Lešení a stavební výtahy</t>
  </si>
  <si>
    <t>941955001R00</t>
  </si>
  <si>
    <t xml:space="preserve">Lešení lehké pomocné, výška podlahy do 1,2 m </t>
  </si>
  <si>
    <t>95</t>
  </si>
  <si>
    <t>Dokončovací konstrukce na pozemních stavbách</t>
  </si>
  <si>
    <t>952901110R00</t>
  </si>
  <si>
    <t>Vyčištění pracoviště v průběhu stavebních prací venkovní prostory</t>
  </si>
  <si>
    <t>80*6</t>
  </si>
  <si>
    <t>952901411R00</t>
  </si>
  <si>
    <t>Vyčištění ploch po ukončení prací vč.příjezdových cest</t>
  </si>
  <si>
    <t>952902244U0T</t>
  </si>
  <si>
    <t>Mechanické očistění stávajícího povrchu schodiště s použitím i chem.přípravků</t>
  </si>
  <si>
    <t>původní teraco:2*5,5*1,2+0,16*1,2*34</t>
  </si>
  <si>
    <t>953965115U00</t>
  </si>
  <si>
    <t>Kotevní šroub chem kotv M10 hl 12cm+ vývrt k pol.Z/1+Z/2+Z/5</t>
  </si>
  <si>
    <t>Z/1+Z/2+Z/5:8*1+4*18+10*1</t>
  </si>
  <si>
    <t>96</t>
  </si>
  <si>
    <t>Bourání konstrukcí</t>
  </si>
  <si>
    <t>962031132R00</t>
  </si>
  <si>
    <t xml:space="preserve">Bourání příček cihelných tl. 10 cm </t>
  </si>
  <si>
    <t>15,4*2,4-7,2</t>
  </si>
  <si>
    <t>963016312R0T</t>
  </si>
  <si>
    <t xml:space="preserve">DMTZ  SDK, kovová kce., 1xoplášť.15 mm </t>
  </si>
  <si>
    <t>původní podhled:6*3,4+2*1,7</t>
  </si>
  <si>
    <t>965042241RT5</t>
  </si>
  <si>
    <t>Bourání mazanin betonových tl. nad 10 cm, nad 4 m2 sbíječka  tl. mazaniny 15 - 20 cm</t>
  </si>
  <si>
    <t>původní betonová podlaha:(23,8+1,2*1,2+1,2*1,7)*0,15</t>
  </si>
  <si>
    <t>965081713R00</t>
  </si>
  <si>
    <t xml:space="preserve">Bourání dlaždic keramických tl. 1 cm, nad 1 m2 </t>
  </si>
  <si>
    <t>23,8+1,2*1,2+1,2*1,7</t>
  </si>
  <si>
    <t>965081713RT2</t>
  </si>
  <si>
    <t>Bourání dlaždic keramických tl. 1 cm, nad 1 m2 sbíječka dlaždice keramické venkovní na střeše obj</t>
  </si>
  <si>
    <t>6,3*5,7+0,35*(6*4+1,2*2)+0,6*7</t>
  </si>
  <si>
    <t>968061112R00</t>
  </si>
  <si>
    <t xml:space="preserve">Vyvěšení dřevěných okenních křídel pl. do 1,5 m2 </t>
  </si>
  <si>
    <t>60x60 cm:2</t>
  </si>
  <si>
    <t>90x60 cm:2</t>
  </si>
  <si>
    <t>968061125R00</t>
  </si>
  <si>
    <t xml:space="preserve">Vyvěšení dřevěných dveřních křídel pl. do 2 m2 </t>
  </si>
  <si>
    <t>80/197 vstupní:2</t>
  </si>
  <si>
    <t>60/197 vnitřní:7</t>
  </si>
  <si>
    <t>968062354R00</t>
  </si>
  <si>
    <t>Vybourání dřevěných rámů oken dvojitých pl. 1 m2 vč.parapetů</t>
  </si>
  <si>
    <t>okna 60x60 cm:0,6*0,6*2</t>
  </si>
  <si>
    <t>okna 90x60 cm:0,9*0,6*2</t>
  </si>
  <si>
    <t>968072455R00</t>
  </si>
  <si>
    <t xml:space="preserve">Vybourání kovových dveřních zárubní pl. do 2 m2 </t>
  </si>
  <si>
    <t>zárubně 80/197 cm:0,8*1,97*2</t>
  </si>
  <si>
    <t>zárubně 60/197 cm:0,6*1,97*7</t>
  </si>
  <si>
    <t>97</t>
  </si>
  <si>
    <t>Prorážení otvorů</t>
  </si>
  <si>
    <t>978059531R00</t>
  </si>
  <si>
    <t xml:space="preserve">Odsekání vnitřních obkladů stěn nad 2 m2 </t>
  </si>
  <si>
    <t>(6+3,4+3,4+1,8+1,8)*2,4+2,5</t>
  </si>
  <si>
    <t>978059631R00</t>
  </si>
  <si>
    <t xml:space="preserve">Odsekání vnějších obkladů stěn nad 2 m2 </t>
  </si>
  <si>
    <t>11,6*4+2*2,6*4+1,2*2,6*2+0,52*6+0,82*6+0,8*7+2,3</t>
  </si>
  <si>
    <t>99</t>
  </si>
  <si>
    <t>Staveništní přesun hmot</t>
  </si>
  <si>
    <t>999281111R00</t>
  </si>
  <si>
    <t xml:space="preserve">Přesun hmot pro opravy a údržbu do výšky 25 m </t>
  </si>
  <si>
    <t>711</t>
  </si>
  <si>
    <t>Izolace proti vodě</t>
  </si>
  <si>
    <t>711111001RZ1</t>
  </si>
  <si>
    <t>Izolace proti vlhkosti vodor. nátěr ALP za studena 1x nátěr - včetně dodávky penetračního laku ALP</t>
  </si>
  <si>
    <t>711111122R00</t>
  </si>
  <si>
    <t>Izolace proti vlhk.vodor. do tl.3mm stud. flexibilní jednosložková stěrka</t>
  </si>
  <si>
    <t>2 vrstvy:163,71*2</t>
  </si>
  <si>
    <t>711471051RZ6</t>
  </si>
  <si>
    <t>Izolace, tlak. voda, vodorovná fólií PVC, volně včetně dodávky fólie  tl. 1,5 mm</t>
  </si>
  <si>
    <t>vč.rohů a doplňků:27,28</t>
  </si>
  <si>
    <t>711491171RZ1</t>
  </si>
  <si>
    <t xml:space="preserve">geotextilie montáž vč dodávky </t>
  </si>
  <si>
    <t>28323110</t>
  </si>
  <si>
    <t>Fólie nopová  tl. 0,6 mm š. 2000 mm dodávka a osazení</t>
  </si>
  <si>
    <t>6,2*0,6</t>
  </si>
  <si>
    <t>998711201R00</t>
  </si>
  <si>
    <t xml:space="preserve">Přesun hmot pro izolace proti vodě, výšky do 6 m </t>
  </si>
  <si>
    <t>764</t>
  </si>
  <si>
    <t>Konstrukce klempířské</t>
  </si>
  <si>
    <t>721242110RT1</t>
  </si>
  <si>
    <t>Lapač střešních splavenin PP HL600 DN 100, kloub zápachová klapka, koš na listí</t>
  </si>
  <si>
    <t>764331220R00</t>
  </si>
  <si>
    <t xml:space="preserve">Lemování z Pz plechu střechy, rš 250 mm </t>
  </si>
  <si>
    <t>764352203R00</t>
  </si>
  <si>
    <t xml:space="preserve">Žlaby z Pz plechu podokapní půlkruhové, rš 330 mm </t>
  </si>
  <si>
    <t>764352215U00</t>
  </si>
  <si>
    <t xml:space="preserve">D+Mtž Pz žlab háky půlkruhové </t>
  </si>
  <si>
    <t>764454203R00</t>
  </si>
  <si>
    <t xml:space="preserve">Odpadní trouby z Pz plechu, kruhové, D 120 mm </t>
  </si>
  <si>
    <t>764454292R00</t>
  </si>
  <si>
    <t xml:space="preserve">D+Montáž zděře Pz kruhové </t>
  </si>
  <si>
    <t>764454293R00</t>
  </si>
  <si>
    <t xml:space="preserve">D+Montáž kolena Pz kruhového </t>
  </si>
  <si>
    <t>764454296R00</t>
  </si>
  <si>
    <t xml:space="preserve">Montáž kónický kotlík D 120 mm </t>
  </si>
  <si>
    <t>5534425331</t>
  </si>
  <si>
    <t>Kotlík závěsný půlkulatý tvar G svislý 333/120 TiZ</t>
  </si>
  <si>
    <t>998764202R00</t>
  </si>
  <si>
    <t xml:space="preserve">Přesun hmot pro klempířské konstr., výšky do 12 m </t>
  </si>
  <si>
    <t>766</t>
  </si>
  <si>
    <t>Konstrukce truhlářské</t>
  </si>
  <si>
    <t>766661112R00</t>
  </si>
  <si>
    <t xml:space="preserve">Montáž dveří do zárubně,otevíravých 1kř.do 0,8 m </t>
  </si>
  <si>
    <t>5+2+1</t>
  </si>
  <si>
    <t>766670021R00</t>
  </si>
  <si>
    <t xml:space="preserve">Montáž kliky a štítku </t>
  </si>
  <si>
    <t>8</t>
  </si>
  <si>
    <t>61160156</t>
  </si>
  <si>
    <t>Dveře vnitřní hladké plné 1 kříd. 70x197 lak A</t>
  </si>
  <si>
    <t>61160186</t>
  </si>
  <si>
    <t>Dveře vnitřní hladké plné 1 kříd. 80x197 lak A</t>
  </si>
  <si>
    <t>61160402</t>
  </si>
  <si>
    <t>Dveře vnitřní hladké 1/3 sklo 1kř. 70x197 bílé</t>
  </si>
  <si>
    <t>998766201R00</t>
  </si>
  <si>
    <t xml:space="preserve">Přesun hmot pro truhlářské konstr., výšky do 6 m </t>
  </si>
  <si>
    <t>767</t>
  </si>
  <si>
    <t>Konstrukce zámečnické</t>
  </si>
  <si>
    <t>767222250R00</t>
  </si>
  <si>
    <t xml:space="preserve">Demont zábradlí z prof.oceli nad 40 kg </t>
  </si>
  <si>
    <t>mat.Jackel prof. 40/40/3 v Pzn provedení:63+0,5*38</t>
  </si>
  <si>
    <t>767662130R00</t>
  </si>
  <si>
    <t xml:space="preserve">Demontáž mříží pevných </t>
  </si>
  <si>
    <t>vel.1,2*2,3 v Pzn provedení:1,2*2,3*2</t>
  </si>
  <si>
    <t>767920812R00</t>
  </si>
  <si>
    <t xml:space="preserve">Demontáž ocel.branky plochy do 2 m2 </t>
  </si>
  <si>
    <t>mat.jackel prof,v Pzn provedení:2</t>
  </si>
  <si>
    <t>rozměr 1,1*1,3:</t>
  </si>
  <si>
    <t>767998106R01</t>
  </si>
  <si>
    <t>Oprava branek,odrezivění,nový nátěr,zpětná montáž, pol.Z/3+Z/4 ocel.branky</t>
  </si>
  <si>
    <t>Z/3        ks1:</t>
  </si>
  <si>
    <t>Z/4       ks 1                             :</t>
  </si>
  <si>
    <t>kpl:1</t>
  </si>
  <si>
    <t>767998106R02</t>
  </si>
  <si>
    <t>D+M atypických konstrukcí hmotnosti do 10 kg pol.Z/6 ocel mříž otevírací               kusy 2</t>
  </si>
  <si>
    <t>kg</t>
  </si>
  <si>
    <t>Z/6 ocel.mříž rám jackel.prof.60/40/4  pol.1:(44,4+19,8)*2</t>
  </si>
  <si>
    <t>Z/6 pásovina 40/5mm pol.3+4+5 viz tabulka:(63,4+3,2+0,5)*2</t>
  </si>
  <si>
    <t>navařovací panty ks 3:3,45*2</t>
  </si>
  <si>
    <t>mříže celkem 2 ks vše žárově Pzn:</t>
  </si>
  <si>
    <t>767998106RRR</t>
  </si>
  <si>
    <t>Oprava zábradlí,odrezivění,nový nátěr,zpětná montáž , Z/1 zábradlí+Z/2 zábradlí+Z/5 madlo</t>
  </si>
  <si>
    <t>zábradlí  Z/1  ks 1:</t>
  </si>
  <si>
    <t>zábradlí  Z/2  ks 18:</t>
  </si>
  <si>
    <t>madlo    Z/5    ks  2:</t>
  </si>
  <si>
    <t>767998107R00</t>
  </si>
  <si>
    <t>D+M atypických konstrukcí hmotnosti do 20 kg ocel.poklop 60/60 cm s rámem vč osazení</t>
  </si>
  <si>
    <t>953171006R00</t>
  </si>
  <si>
    <t xml:space="preserve">Demont. poklopů litinových, ocelových do 40 kg </t>
  </si>
  <si>
    <t>vel.60x60 cm x s rámem:1</t>
  </si>
  <si>
    <t>998767201R00</t>
  </si>
  <si>
    <t xml:space="preserve">Přesun hmot pro zámečnické konstr., výšky do 6 m </t>
  </si>
  <si>
    <t>769</t>
  </si>
  <si>
    <t>Otvorové prvky z plastu</t>
  </si>
  <si>
    <t>769 sub.01</t>
  </si>
  <si>
    <t>Plastové okno diterm,trojsklo O+S bílé PL/1+PL/2</t>
  </si>
  <si>
    <t>vel.600/600 2 ks:0,6*0,6*2</t>
  </si>
  <si>
    <t>vel.900/600 2 ks:0,9*0,6*2</t>
  </si>
  <si>
    <t>769 sub.02</t>
  </si>
  <si>
    <t>Plastové dveře vstupní plné s bez.zámkem PL/3</t>
  </si>
  <si>
    <t>vel.800/1970 bílé plné:0,8*1,97*2</t>
  </si>
  <si>
    <t>769 sub.07</t>
  </si>
  <si>
    <t xml:space="preserve">Dodávka a osazení vnitřních žaluzií </t>
  </si>
  <si>
    <t>769 sub.08</t>
  </si>
  <si>
    <t xml:space="preserve">Doprava plastových výrobků na stavbu </t>
  </si>
  <si>
    <t>766694114R0P</t>
  </si>
  <si>
    <t xml:space="preserve">D+M  parapetů plast š.do 25 cm,dl.do 900mm </t>
  </si>
  <si>
    <t>vnitřní a vnější délka 60 cm:2*2*0,6</t>
  </si>
  <si>
    <t>dtto délka 900 mm:2*2*0,9</t>
  </si>
  <si>
    <t>769000000R00</t>
  </si>
  <si>
    <t xml:space="preserve">Montáž plastových oken </t>
  </si>
  <si>
    <t>769000001R00</t>
  </si>
  <si>
    <t xml:space="preserve">Montáž plastových dveří </t>
  </si>
  <si>
    <t>771</t>
  </si>
  <si>
    <t>Podlahy z dlaždic a obklady</t>
  </si>
  <si>
    <t>771101116R00</t>
  </si>
  <si>
    <t>Vyrovnání podkladů samonivel. hmotou tl. do 30 mm celoplošná aplikace vyrovnávací hmoty</t>
  </si>
  <si>
    <t>771101210RT1</t>
  </si>
  <si>
    <t xml:space="preserve">Penetrace podkladu pod dlažby </t>
  </si>
  <si>
    <t>771575109RT1</t>
  </si>
  <si>
    <t>Montáž podlah keram.,hladké, tmel, 30x30 cm profiflex (lep.)</t>
  </si>
  <si>
    <t>dlažba mrazuvzdorná:49,35+27,28</t>
  </si>
  <si>
    <t>771579793R00</t>
  </si>
  <si>
    <t>Příplatek za spárovací hmotu - plošně vodotěsná hmota flexibilní s příměsí skelných vlák</t>
  </si>
  <si>
    <t>24551346.A</t>
  </si>
  <si>
    <t>nátěr penetrační - materiál</t>
  </si>
  <si>
    <t>l</t>
  </si>
  <si>
    <t>16,5</t>
  </si>
  <si>
    <t>58581301</t>
  </si>
  <si>
    <t>flexibilní vyrovnávací hmota</t>
  </si>
  <si>
    <t>76,63*0,003*1780</t>
  </si>
  <si>
    <t>59764203W</t>
  </si>
  <si>
    <t>Dlažba keramická druh -dodávka-upřesnit cena standart</t>
  </si>
  <si>
    <t>76,63*1,05</t>
  </si>
  <si>
    <t>998771201R00</t>
  </si>
  <si>
    <t xml:space="preserve">Přesun hmot pro podlahy z dlaždic, výšky do 6 m </t>
  </si>
  <si>
    <t>781</t>
  </si>
  <si>
    <t>Obklady keramické</t>
  </si>
  <si>
    <t>781475116R00</t>
  </si>
  <si>
    <t xml:space="preserve">Obklad vnitřní stěn keramický, do tmele, </t>
  </si>
  <si>
    <t>781479705R00</t>
  </si>
  <si>
    <t xml:space="preserve">Přípl.za spárovací hmotu - plošně </t>
  </si>
  <si>
    <t>781491001RT1</t>
  </si>
  <si>
    <t>Montáž lišt k obkladům rohových, koutových i dilatačních</t>
  </si>
  <si>
    <t>781775011RU7</t>
  </si>
  <si>
    <t>Obklad vnější keram.hladký, 300x300, 400x300, tmel weber.for profiflex (lep.), weber.color 13 (spára)</t>
  </si>
  <si>
    <t>89,38</t>
  </si>
  <si>
    <t>781779197U00</t>
  </si>
  <si>
    <t xml:space="preserve">Přípl vně obklad keram lepidlo 2sl </t>
  </si>
  <si>
    <t>781779705R00</t>
  </si>
  <si>
    <t>Příplatek za spárovací hmotu - plošně venkovní prostory</t>
  </si>
  <si>
    <t>59760102.A</t>
  </si>
  <si>
    <t>Lišta rohová plastová na obklad ukončovací 8 mm</t>
  </si>
  <si>
    <t>12*1,05</t>
  </si>
  <si>
    <t>597813669</t>
  </si>
  <si>
    <t>Obkládačka keramická vel.200/200(300/300) upřesnit cena standart</t>
  </si>
  <si>
    <t>41,86*1,05</t>
  </si>
  <si>
    <t>59781567</t>
  </si>
  <si>
    <t>Obklad keramický mrazuvzdorný venkovní vel.300x300 cena standart</t>
  </si>
  <si>
    <t>upřesnit dle výběru objednatele:89,38*1,05</t>
  </si>
  <si>
    <t>998781201R00</t>
  </si>
  <si>
    <t xml:space="preserve">Přesun hmot pro obklady keramické, výšky do 6 m </t>
  </si>
  <si>
    <t>784</t>
  </si>
  <si>
    <t>Malby</t>
  </si>
  <si>
    <t>784191201R00</t>
  </si>
  <si>
    <t xml:space="preserve">Penetrace podkladu hloubková  1x SDK podhledy </t>
  </si>
  <si>
    <t>784195112R00</t>
  </si>
  <si>
    <t xml:space="preserve">Malba tekutá  Standard, bílá, 2 x </t>
  </si>
  <si>
    <t>M21</t>
  </si>
  <si>
    <t>Elektromontáže</t>
  </si>
  <si>
    <t>210010009R00</t>
  </si>
  <si>
    <t>Práce HZS,rozpojení rozvodů a instalací před zahájením prací</t>
  </si>
  <si>
    <t>D96</t>
  </si>
  <si>
    <t>Přesuny suti a vybouraných hmot</t>
  </si>
  <si>
    <t>979990162R00</t>
  </si>
  <si>
    <t>Výtěžnost za skládku ocel.prvků demontovaných ze stavby</t>
  </si>
  <si>
    <t>979081111R00</t>
  </si>
  <si>
    <t xml:space="preserve">Odvoz suti a vybour. hmot na skládku do 1 km </t>
  </si>
  <si>
    <t>979081121R00</t>
  </si>
  <si>
    <t xml:space="preserve">Příplatek k odvozu za každý další 1 km </t>
  </si>
  <si>
    <t>979082111R00</t>
  </si>
  <si>
    <t xml:space="preserve">Vnitrostaveništní doprava suti do 10 m </t>
  </si>
  <si>
    <t>979082121R00</t>
  </si>
  <si>
    <t xml:space="preserve">Příplatek k vnitrost. dopravě suti za dalších 5 m </t>
  </si>
  <si>
    <t>979088212R00</t>
  </si>
  <si>
    <t xml:space="preserve">Nakládání suti na dopravní prostředky </t>
  </si>
  <si>
    <t>979999999R00</t>
  </si>
  <si>
    <t xml:space="preserve">Poplatek za skladku 10 % příměsí </t>
  </si>
  <si>
    <t>Magistrát města Brna</t>
  </si>
  <si>
    <t>ing.Ivan Zbořil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</si>
</sst>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/mm/yy"/>
    <numFmt numFmtId="165" formatCode="0.0"/>
    <numFmt numFmtId="166" formatCode="#,##0\ &quot;Kč&quot;"/>
  </numFmts>
  <fonts count="25" x14ac:knownFonts="1">
    <font>
      <sz val="10"/>
      <name val="Arial CE"/>
      <charset val="238"/>
    </font>
    <font>
      <sz val="10"/>
      <name val="Arial CE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b/>
      <sz val="12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u/>
      <sz val="12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sz val="10"/>
      <color indexed="9"/>
      <name val="Arial CE"/>
      <family val="2"/>
      <charset val="238"/>
    </font>
    <font>
      <sz val="8"/>
      <name val="Arial"/>
      <family val="2"/>
      <charset val="238"/>
    </font>
    <font>
      <sz val="10"/>
      <color indexed="9"/>
      <name val="Arial CE"/>
    </font>
    <font>
      <sz val="8"/>
      <color indexed="9"/>
      <name val="Arial"/>
      <family val="2"/>
      <charset val="238"/>
    </font>
    <font>
      <sz val="8"/>
      <color indexed="12"/>
      <name val="Arial"/>
      <family val="2"/>
      <charset val="238"/>
    </font>
    <font>
      <sz val="10"/>
      <color indexed="12"/>
      <name val="Arial"/>
      <family val="2"/>
      <charset val="238"/>
    </font>
    <font>
      <b/>
      <i/>
      <sz val="10"/>
      <name val="Arial"/>
      <family val="2"/>
      <charset val="238"/>
    </font>
    <font>
      <i/>
      <sz val="8"/>
      <name val="Arial CE"/>
      <family val="2"/>
      <charset val="238"/>
    </font>
    <font>
      <i/>
      <sz val="9"/>
      <name val="Arial CE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40"/>
      </patternFill>
    </fill>
  </fills>
  <borders count="6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</borders>
  <cellStyleXfs count="2">
    <xf numFmtId="0" fontId="0" fillId="0" borderId="0"/>
    <xf numFmtId="0" fontId="10" fillId="0" borderId="0"/>
  </cellStyleXfs>
  <cellXfs count="228">
    <xf numFmtId="0" fontId="0" fillId="0" borderId="0" xfId="0"/>
    <xf numFmtId="0" fontId="2" fillId="0" borderId="1" xfId="0" applyFont="1" applyBorder="1" applyAlignment="1">
      <alignment horizontal="centerContinuous" vertical="top"/>
    </xf>
    <xf numFmtId="0" fontId="3" fillId="0" borderId="1" xfId="0" applyFont="1" applyBorder="1" applyAlignment="1">
      <alignment horizontal="centerContinuous"/>
    </xf>
    <xf numFmtId="0" fontId="4" fillId="2" borderId="2" xfId="0" applyFont="1" applyFill="1" applyBorder="1" applyAlignment="1">
      <alignment horizontal="left"/>
    </xf>
    <xf numFmtId="0" fontId="5" fillId="2" borderId="3" xfId="0" applyFont="1" applyFill="1" applyBorder="1" applyAlignment="1">
      <alignment horizontal="centerContinuous"/>
    </xf>
    <xf numFmtId="0" fontId="6" fillId="2" borderId="4" xfId="0" applyFont="1" applyFill="1" applyBorder="1" applyAlignment="1">
      <alignment horizontal="left"/>
    </xf>
    <xf numFmtId="0" fontId="5" fillId="0" borderId="5" xfId="0" applyFont="1" applyBorder="1"/>
    <xf numFmtId="49" fontId="5" fillId="0" borderId="6" xfId="0" applyNumberFormat="1" applyFont="1" applyBorder="1" applyAlignment="1">
      <alignment horizontal="left"/>
    </xf>
    <xf numFmtId="0" fontId="3" fillId="0" borderId="7" xfId="0" applyFont="1" applyBorder="1"/>
    <xf numFmtId="0" fontId="5" fillId="0" borderId="8" xfId="0" applyFont="1" applyBorder="1"/>
    <xf numFmtId="0" fontId="5" fillId="0" borderId="9" xfId="0" applyFont="1" applyBorder="1"/>
    <xf numFmtId="0" fontId="5" fillId="0" borderId="10" xfId="0" applyFont="1" applyBorder="1"/>
    <xf numFmtId="0" fontId="5" fillId="0" borderId="11" xfId="0" applyFont="1" applyBorder="1" applyAlignment="1">
      <alignment horizontal="left"/>
    </xf>
    <xf numFmtId="0" fontId="4" fillId="0" borderId="7" xfId="0" applyFont="1" applyBorder="1"/>
    <xf numFmtId="49" fontId="5" fillId="0" borderId="11" xfId="0" applyNumberFormat="1" applyFont="1" applyBorder="1" applyAlignment="1">
      <alignment horizontal="left"/>
    </xf>
    <xf numFmtId="49" fontId="4" fillId="2" borderId="7" xfId="0" applyNumberFormat="1" applyFont="1" applyFill="1" applyBorder="1"/>
    <xf numFmtId="49" fontId="3" fillId="2" borderId="8" xfId="0" applyNumberFormat="1" applyFont="1" applyFill="1" applyBorder="1"/>
    <xf numFmtId="0" fontId="4" fillId="2" borderId="9" xfId="0" applyFont="1" applyFill="1" applyBorder="1"/>
    <xf numFmtId="0" fontId="3" fillId="2" borderId="9" xfId="0" applyFont="1" applyFill="1" applyBorder="1"/>
    <xf numFmtId="0" fontId="3" fillId="2" borderId="8" xfId="0" applyFont="1" applyFill="1" applyBorder="1"/>
    <xf numFmtId="0" fontId="5" fillId="0" borderId="10" xfId="0" applyFont="1" applyFill="1" applyBorder="1"/>
    <xf numFmtId="3" fontId="5" fillId="0" borderId="11" xfId="0" applyNumberFormat="1" applyFont="1" applyBorder="1" applyAlignment="1">
      <alignment horizontal="left"/>
    </xf>
    <xf numFmtId="0" fontId="0" fillId="0" borderId="0" xfId="0" applyFill="1"/>
    <xf numFmtId="49" fontId="4" fillId="2" borderId="12" xfId="0" applyNumberFormat="1" applyFont="1" applyFill="1" applyBorder="1"/>
    <xf numFmtId="49" fontId="3" fillId="2" borderId="13" xfId="0" applyNumberFormat="1" applyFont="1" applyFill="1" applyBorder="1"/>
    <xf numFmtId="0" fontId="4" fillId="2" borderId="0" xfId="0" applyFont="1" applyFill="1" applyBorder="1"/>
    <xf numFmtId="0" fontId="3" fillId="2" borderId="0" xfId="0" applyFont="1" applyFill="1" applyBorder="1"/>
    <xf numFmtId="49" fontId="5" fillId="0" borderId="10" xfId="0" applyNumberFormat="1" applyFont="1" applyBorder="1" applyAlignment="1">
      <alignment horizontal="left"/>
    </xf>
    <xf numFmtId="0" fontId="5" fillId="0" borderId="14" xfId="0" applyFont="1" applyBorder="1"/>
    <xf numFmtId="0" fontId="5" fillId="0" borderId="10" xfId="0" applyFont="1" applyBorder="1" applyAlignment="1">
      <alignment horizontal="left"/>
    </xf>
    <xf numFmtId="0" fontId="5" fillId="0" borderId="15" xfId="0" applyFont="1" applyBorder="1" applyAlignment="1">
      <alignment horizontal="left"/>
    </xf>
    <xf numFmtId="0" fontId="5" fillId="0" borderId="10" xfId="0" applyNumberFormat="1" applyFont="1" applyBorder="1"/>
    <xf numFmtId="0" fontId="5" fillId="0" borderId="16" xfId="0" applyNumberFormat="1" applyFont="1" applyBorder="1" applyAlignment="1">
      <alignment horizontal="left"/>
    </xf>
    <xf numFmtId="0" fontId="0" fillId="0" borderId="0" xfId="0" applyNumberFormat="1" applyBorder="1"/>
    <xf numFmtId="0" fontId="0" fillId="0" borderId="0" xfId="0" applyNumberFormat="1"/>
    <xf numFmtId="0" fontId="5" fillId="0" borderId="16" xfId="0" applyFont="1" applyBorder="1" applyAlignment="1">
      <alignment horizontal="left"/>
    </xf>
    <xf numFmtId="0" fontId="0" fillId="0" borderId="0" xfId="0" applyBorder="1"/>
    <xf numFmtId="0" fontId="5" fillId="0" borderId="10" xfId="0" applyFont="1" applyFill="1" applyBorder="1" applyAlignment="1"/>
    <xf numFmtId="0" fontId="5" fillId="0" borderId="16" xfId="0" applyFont="1" applyFill="1" applyBorder="1" applyAlignment="1"/>
    <xf numFmtId="0" fontId="1" fillId="0" borderId="0" xfId="0" applyFont="1" applyFill="1" applyBorder="1" applyAlignment="1"/>
    <xf numFmtId="0" fontId="5" fillId="0" borderId="10" xfId="0" applyFont="1" applyBorder="1" applyAlignment="1"/>
    <xf numFmtId="0" fontId="5" fillId="0" borderId="16" xfId="0" applyFont="1" applyBorder="1" applyAlignment="1"/>
    <xf numFmtId="3" fontId="0" fillId="0" borderId="0" xfId="0" applyNumberFormat="1"/>
    <xf numFmtId="0" fontId="5" fillId="0" borderId="7" xfId="0" applyFont="1" applyBorder="1"/>
    <xf numFmtId="0" fontId="5" fillId="0" borderId="10" xfId="0" applyFont="1" applyBorder="1" applyAlignment="1">
      <alignment horizontal="center"/>
    </xf>
    <xf numFmtId="0" fontId="5" fillId="0" borderId="5" xfId="0" applyFont="1" applyBorder="1" applyAlignment="1">
      <alignment horizontal="left"/>
    </xf>
    <xf numFmtId="0" fontId="5" fillId="0" borderId="17" xfId="0" applyFont="1" applyBorder="1" applyAlignment="1">
      <alignment horizontal="left"/>
    </xf>
    <xf numFmtId="0" fontId="2" fillId="0" borderId="18" xfId="0" applyFont="1" applyBorder="1" applyAlignment="1">
      <alignment horizontal="centerContinuous" vertical="center"/>
    </xf>
    <xf numFmtId="0" fontId="7" fillId="0" borderId="19" xfId="0" applyFont="1" applyBorder="1" applyAlignment="1">
      <alignment horizontal="centerContinuous" vertical="center"/>
    </xf>
    <xf numFmtId="0" fontId="3" fillId="0" borderId="19" xfId="0" applyFont="1" applyBorder="1" applyAlignment="1">
      <alignment horizontal="centerContinuous" vertical="center"/>
    </xf>
    <xf numFmtId="0" fontId="3" fillId="0" borderId="20" xfId="0" applyFont="1" applyBorder="1" applyAlignment="1">
      <alignment horizontal="centerContinuous" vertical="center"/>
    </xf>
    <xf numFmtId="0" fontId="4" fillId="2" borderId="21" xfId="0" applyFont="1" applyFill="1" applyBorder="1" applyAlignment="1">
      <alignment horizontal="left"/>
    </xf>
    <xf numFmtId="0" fontId="3" fillId="2" borderId="22" xfId="0" applyFont="1" applyFill="1" applyBorder="1" applyAlignment="1">
      <alignment horizontal="left"/>
    </xf>
    <xf numFmtId="0" fontId="3" fillId="2" borderId="23" xfId="0" applyFont="1" applyFill="1" applyBorder="1" applyAlignment="1">
      <alignment horizontal="centerContinuous"/>
    </xf>
    <xf numFmtId="0" fontId="4" fillId="2" borderId="22" xfId="0" applyFont="1" applyFill="1" applyBorder="1" applyAlignment="1">
      <alignment horizontal="centerContinuous"/>
    </xf>
    <xf numFmtId="0" fontId="3" fillId="2" borderId="22" xfId="0" applyFont="1" applyFill="1" applyBorder="1" applyAlignment="1">
      <alignment horizontal="centerContinuous"/>
    </xf>
    <xf numFmtId="0" fontId="3" fillId="0" borderId="24" xfId="0" applyFont="1" applyBorder="1"/>
    <xf numFmtId="0" fontId="3" fillId="0" borderId="25" xfId="0" applyFont="1" applyBorder="1"/>
    <xf numFmtId="3" fontId="3" fillId="0" borderId="6" xfId="0" applyNumberFormat="1" applyFont="1" applyBorder="1"/>
    <xf numFmtId="0" fontId="3" fillId="0" borderId="2" xfId="0" applyFont="1" applyBorder="1"/>
    <xf numFmtId="3" fontId="3" fillId="0" borderId="4" xfId="0" applyNumberFormat="1" applyFont="1" applyBorder="1"/>
    <xf numFmtId="0" fontId="3" fillId="0" borderId="3" xfId="0" applyFont="1" applyBorder="1"/>
    <xf numFmtId="3" fontId="3" fillId="0" borderId="9" xfId="0" applyNumberFormat="1" applyFont="1" applyBorder="1"/>
    <xf numFmtId="0" fontId="3" fillId="0" borderId="8" xfId="0" applyFont="1" applyBorder="1"/>
    <xf numFmtId="0" fontId="3" fillId="0" borderId="26" xfId="0" applyFont="1" applyBorder="1"/>
    <xf numFmtId="0" fontId="3" fillId="0" borderId="25" xfId="0" applyFont="1" applyBorder="1" applyAlignment="1">
      <alignment shrinkToFit="1"/>
    </xf>
    <xf numFmtId="0" fontId="3" fillId="0" borderId="27" xfId="0" applyFont="1" applyBorder="1"/>
    <xf numFmtId="0" fontId="3" fillId="0" borderId="12" xfId="0" applyFont="1" applyBorder="1"/>
    <xf numFmtId="0" fontId="3" fillId="0" borderId="0" xfId="0" applyFont="1" applyBorder="1"/>
    <xf numFmtId="0" fontId="3" fillId="0" borderId="28" xfId="0" applyFont="1" applyBorder="1" applyAlignment="1">
      <alignment horizontal="center" shrinkToFit="1"/>
    </xf>
    <xf numFmtId="0" fontId="3" fillId="0" borderId="29" xfId="0" applyFont="1" applyBorder="1" applyAlignment="1">
      <alignment horizontal="center" shrinkToFit="1"/>
    </xf>
    <xf numFmtId="3" fontId="3" fillId="0" borderId="30" xfId="0" applyNumberFormat="1" applyFont="1" applyBorder="1"/>
    <xf numFmtId="0" fontId="3" fillId="0" borderId="28" xfId="0" applyFont="1" applyBorder="1"/>
    <xf numFmtId="3" fontId="3" fillId="0" borderId="31" xfId="0" applyNumberFormat="1" applyFont="1" applyBorder="1"/>
    <xf numFmtId="0" fontId="3" fillId="0" borderId="29" xfId="0" applyFont="1" applyBorder="1"/>
    <xf numFmtId="0" fontId="4" fillId="2" borderId="2" xfId="0" applyFont="1" applyFill="1" applyBorder="1"/>
    <xf numFmtId="0" fontId="4" fillId="2" borderId="4" xfId="0" applyFont="1" applyFill="1" applyBorder="1"/>
    <xf numFmtId="0" fontId="4" fillId="2" borderId="3" xfId="0" applyFont="1" applyFill="1" applyBorder="1"/>
    <xf numFmtId="0" fontId="4" fillId="2" borderId="32" xfId="0" applyFont="1" applyFill="1" applyBorder="1"/>
    <xf numFmtId="0" fontId="4" fillId="2" borderId="33" xfId="0" applyFont="1" applyFill="1" applyBorder="1"/>
    <xf numFmtId="0" fontId="3" fillId="0" borderId="13" xfId="0" applyFont="1" applyBorder="1"/>
    <xf numFmtId="0" fontId="3" fillId="0" borderId="0" xfId="0" applyFont="1"/>
    <xf numFmtId="0" fontId="3" fillId="0" borderId="34" xfId="0" applyFont="1" applyBorder="1"/>
    <xf numFmtId="0" fontId="3" fillId="0" borderId="35" xfId="0" applyFont="1" applyBorder="1"/>
    <xf numFmtId="0" fontId="3" fillId="0" borderId="0" xfId="0" applyFont="1" applyBorder="1" applyAlignment="1">
      <alignment horizontal="right"/>
    </xf>
    <xf numFmtId="164" fontId="3" fillId="0" borderId="0" xfId="0" applyNumberFormat="1" applyFont="1" applyBorder="1"/>
    <xf numFmtId="0" fontId="3" fillId="0" borderId="0" xfId="0" applyFont="1" applyFill="1" applyBorder="1"/>
    <xf numFmtId="0" fontId="3" fillId="0" borderId="36" xfId="0" applyFont="1" applyBorder="1"/>
    <xf numFmtId="0" fontId="3" fillId="0" borderId="37" xfId="0" applyFont="1" applyBorder="1"/>
    <xf numFmtId="0" fontId="3" fillId="0" borderId="38" xfId="0" applyFont="1" applyBorder="1"/>
    <xf numFmtId="0" fontId="3" fillId="0" borderId="39" xfId="0" applyFont="1" applyBorder="1"/>
    <xf numFmtId="165" fontId="3" fillId="0" borderId="40" xfId="0" applyNumberFormat="1" applyFont="1" applyBorder="1" applyAlignment="1">
      <alignment horizontal="right"/>
    </xf>
    <xf numFmtId="0" fontId="3" fillId="0" borderId="40" xfId="0" applyFont="1" applyBorder="1"/>
    <xf numFmtId="166" fontId="3" fillId="0" borderId="15" xfId="0" applyNumberFormat="1" applyFont="1" applyBorder="1" applyAlignment="1">
      <alignment horizontal="right" indent="2"/>
    </xf>
    <xf numFmtId="166" fontId="3" fillId="0" borderId="16" xfId="0" applyNumberFormat="1" applyFont="1" applyBorder="1" applyAlignment="1">
      <alignment horizontal="right" indent="2"/>
    </xf>
    <xf numFmtId="0" fontId="3" fillId="0" borderId="9" xfId="0" applyFont="1" applyBorder="1"/>
    <xf numFmtId="165" fontId="3" fillId="0" borderId="8" xfId="0" applyNumberFormat="1" applyFont="1" applyBorder="1" applyAlignment="1">
      <alignment horizontal="right"/>
    </xf>
    <xf numFmtId="0" fontId="7" fillId="2" borderId="28" xfId="0" applyFont="1" applyFill="1" applyBorder="1"/>
    <xf numFmtId="0" fontId="7" fillId="2" borderId="31" xfId="0" applyFont="1" applyFill="1" applyBorder="1"/>
    <xf numFmtId="0" fontId="7" fillId="2" borderId="29" xfId="0" applyFont="1" applyFill="1" applyBorder="1"/>
    <xf numFmtId="166" fontId="7" fillId="2" borderId="41" xfId="0" applyNumberFormat="1" applyFont="1" applyFill="1" applyBorder="1" applyAlignment="1">
      <alignment horizontal="right" indent="2"/>
    </xf>
    <xf numFmtId="166" fontId="7" fillId="2" borderId="42" xfId="0" applyNumberFormat="1" applyFont="1" applyFill="1" applyBorder="1" applyAlignment="1">
      <alignment horizontal="right" indent="2"/>
    </xf>
    <xf numFmtId="0" fontId="8" fillId="0" borderId="0" xfId="0" applyFont="1"/>
    <xf numFmtId="0" fontId="0" fillId="0" borderId="0" xfId="0" applyAlignment="1"/>
    <xf numFmtId="0" fontId="9" fillId="0" borderId="0" xfId="0" applyFont="1" applyAlignment="1">
      <alignment horizontal="left" vertical="top" wrapText="1"/>
    </xf>
    <xf numFmtId="0" fontId="0" fillId="0" borderId="0" xfId="0" applyAlignment="1">
      <alignment vertical="justify"/>
    </xf>
    <xf numFmtId="0" fontId="0" fillId="0" borderId="0" xfId="0" applyAlignment="1">
      <alignment horizontal="left" wrapText="1"/>
    </xf>
    <xf numFmtId="0" fontId="3" fillId="0" borderId="43" xfId="1" applyFont="1" applyBorder="1" applyAlignment="1">
      <alignment horizontal="center"/>
    </xf>
    <xf numFmtId="0" fontId="3" fillId="0" borderId="44" xfId="1" applyFont="1" applyBorder="1" applyAlignment="1">
      <alignment horizontal="center"/>
    </xf>
    <xf numFmtId="0" fontId="4" fillId="0" borderId="45" xfId="1" applyFont="1" applyBorder="1"/>
    <xf numFmtId="0" fontId="3" fillId="0" borderId="45" xfId="1" applyFont="1" applyBorder="1"/>
    <xf numFmtId="0" fontId="3" fillId="0" borderId="45" xfId="1" applyFont="1" applyBorder="1" applyAlignment="1">
      <alignment horizontal="right"/>
    </xf>
    <xf numFmtId="0" fontId="3" fillId="0" borderId="46" xfId="1" applyFont="1" applyBorder="1"/>
    <xf numFmtId="0" fontId="3" fillId="0" borderId="45" xfId="0" applyNumberFormat="1" applyFont="1" applyBorder="1" applyAlignment="1">
      <alignment horizontal="left"/>
    </xf>
    <xf numFmtId="0" fontId="3" fillId="0" borderId="47" xfId="0" applyNumberFormat="1" applyFont="1" applyBorder="1"/>
    <xf numFmtId="0" fontId="3" fillId="0" borderId="48" xfId="1" applyFont="1" applyBorder="1" applyAlignment="1">
      <alignment horizontal="center"/>
    </xf>
    <xf numFmtId="0" fontId="3" fillId="0" borderId="49" xfId="1" applyFont="1" applyBorder="1" applyAlignment="1">
      <alignment horizontal="center"/>
    </xf>
    <xf numFmtId="0" fontId="4" fillId="0" borderId="50" xfId="1" applyFont="1" applyBorder="1"/>
    <xf numFmtId="0" fontId="3" fillId="0" borderId="50" xfId="1" applyFont="1" applyBorder="1"/>
    <xf numFmtId="0" fontId="3" fillId="0" borderId="50" xfId="1" applyFont="1" applyBorder="1" applyAlignment="1">
      <alignment horizontal="right"/>
    </xf>
    <xf numFmtId="0" fontId="3" fillId="0" borderId="51" xfId="1" applyFont="1" applyBorder="1" applyAlignment="1">
      <alignment horizontal="left"/>
    </xf>
    <xf numFmtId="0" fontId="3" fillId="0" borderId="50" xfId="1" applyFont="1" applyBorder="1" applyAlignment="1">
      <alignment horizontal="left"/>
    </xf>
    <xf numFmtId="0" fontId="3" fillId="0" borderId="52" xfId="1" applyFont="1" applyBorder="1" applyAlignment="1">
      <alignment horizontal="left"/>
    </xf>
    <xf numFmtId="49" fontId="2" fillId="0" borderId="0" xfId="0" applyNumberFormat="1" applyFont="1" applyAlignment="1">
      <alignment horizontal="centerContinuous"/>
    </xf>
    <xf numFmtId="0" fontId="2" fillId="0" borderId="0" xfId="0" applyFont="1" applyAlignment="1">
      <alignment horizontal="centerContinuous"/>
    </xf>
    <xf numFmtId="0" fontId="2" fillId="0" borderId="0" xfId="0" applyFont="1" applyBorder="1" applyAlignment="1">
      <alignment horizontal="centerContinuous"/>
    </xf>
    <xf numFmtId="49" fontId="4" fillId="2" borderId="21" xfId="0" applyNumberFormat="1" applyFont="1" applyFill="1" applyBorder="1" applyAlignment="1">
      <alignment horizontal="center"/>
    </xf>
    <xf numFmtId="0" fontId="4" fillId="2" borderId="22" xfId="0" applyFont="1" applyFill="1" applyBorder="1" applyAlignment="1">
      <alignment horizontal="center"/>
    </xf>
    <xf numFmtId="0" fontId="4" fillId="2" borderId="23" xfId="0" applyFont="1" applyFill="1" applyBorder="1" applyAlignment="1">
      <alignment horizontal="center"/>
    </xf>
    <xf numFmtId="0" fontId="4" fillId="2" borderId="53" xfId="0" applyFont="1" applyFill="1" applyBorder="1" applyAlignment="1">
      <alignment horizontal="center"/>
    </xf>
    <xf numFmtId="0" fontId="4" fillId="2" borderId="54" xfId="0" applyFont="1" applyFill="1" applyBorder="1" applyAlignment="1">
      <alignment horizontal="center"/>
    </xf>
    <xf numFmtId="0" fontId="4" fillId="2" borderId="55" xfId="0" applyFont="1" applyFill="1" applyBorder="1" applyAlignment="1">
      <alignment horizontal="center"/>
    </xf>
    <xf numFmtId="0" fontId="5" fillId="0" borderId="0" xfId="0" applyFont="1" applyBorder="1"/>
    <xf numFmtId="3" fontId="3" fillId="0" borderId="35" xfId="0" applyNumberFormat="1" applyFont="1" applyBorder="1"/>
    <xf numFmtId="0" fontId="4" fillId="2" borderId="21" xfId="0" applyFont="1" applyFill="1" applyBorder="1"/>
    <xf numFmtId="0" fontId="4" fillId="2" borderId="22" xfId="0" applyFont="1" applyFill="1" applyBorder="1"/>
    <xf numFmtId="3" fontId="4" fillId="2" borderId="23" xfId="0" applyNumberFormat="1" applyFont="1" applyFill="1" applyBorder="1"/>
    <xf numFmtId="3" fontId="4" fillId="2" borderId="53" xfId="0" applyNumberFormat="1" applyFont="1" applyFill="1" applyBorder="1"/>
    <xf numFmtId="3" fontId="4" fillId="2" borderId="54" xfId="0" applyNumberFormat="1" applyFont="1" applyFill="1" applyBorder="1"/>
    <xf numFmtId="3" fontId="4" fillId="2" borderId="55" xfId="0" applyNumberFormat="1" applyFont="1" applyFill="1" applyBorder="1"/>
    <xf numFmtId="0" fontId="11" fillId="0" borderId="0" xfId="0" applyFont="1"/>
    <xf numFmtId="3" fontId="2" fillId="0" borderId="0" xfId="0" applyNumberFormat="1" applyFont="1" applyAlignment="1">
      <alignment horizontal="centerContinuous"/>
    </xf>
    <xf numFmtId="0" fontId="3" fillId="2" borderId="33" xfId="0" applyFont="1" applyFill="1" applyBorder="1"/>
    <xf numFmtId="0" fontId="4" fillId="2" borderId="58" xfId="0" applyFont="1" applyFill="1" applyBorder="1" applyAlignment="1">
      <alignment horizontal="right"/>
    </xf>
    <xf numFmtId="0" fontId="4" fillId="2" borderId="4" xfId="0" applyFont="1" applyFill="1" applyBorder="1" applyAlignment="1">
      <alignment horizontal="right"/>
    </xf>
    <xf numFmtId="0" fontId="4" fillId="2" borderId="3" xfId="0" applyFont="1" applyFill="1" applyBorder="1" applyAlignment="1">
      <alignment horizontal="center"/>
    </xf>
    <xf numFmtId="4" fontId="6" fillId="2" borderId="4" xfId="0" applyNumberFormat="1" applyFont="1" applyFill="1" applyBorder="1" applyAlignment="1">
      <alignment horizontal="right"/>
    </xf>
    <xf numFmtId="4" fontId="6" fillId="2" borderId="33" xfId="0" applyNumberFormat="1" applyFont="1" applyFill="1" applyBorder="1" applyAlignment="1">
      <alignment horizontal="right"/>
    </xf>
    <xf numFmtId="0" fontId="3" fillId="0" borderId="17" xfId="0" applyFont="1" applyBorder="1"/>
    <xf numFmtId="3" fontId="3" fillId="0" borderId="26" xfId="0" applyNumberFormat="1" applyFont="1" applyBorder="1" applyAlignment="1">
      <alignment horizontal="right"/>
    </xf>
    <xf numFmtId="165" fontId="3" fillId="0" borderId="10" xfId="0" applyNumberFormat="1" applyFont="1" applyBorder="1" applyAlignment="1">
      <alignment horizontal="right"/>
    </xf>
    <xf numFmtId="3" fontId="3" fillId="0" borderId="36" xfId="0" applyNumberFormat="1" applyFont="1" applyBorder="1" applyAlignment="1">
      <alignment horizontal="right"/>
    </xf>
    <xf numFmtId="4" fontId="3" fillId="0" borderId="25" xfId="0" applyNumberFormat="1" applyFont="1" applyBorder="1" applyAlignment="1">
      <alignment horizontal="right"/>
    </xf>
    <xf numFmtId="3" fontId="3" fillId="0" borderId="17" xfId="0" applyNumberFormat="1" applyFont="1" applyBorder="1" applyAlignment="1">
      <alignment horizontal="right"/>
    </xf>
    <xf numFmtId="0" fontId="3" fillId="2" borderId="28" xfId="0" applyFont="1" applyFill="1" applyBorder="1"/>
    <xf numFmtId="0" fontId="4" fillId="2" borderId="31" xfId="0" applyFont="1" applyFill="1" applyBorder="1"/>
    <xf numFmtId="0" fontId="3" fillId="2" borderId="31" xfId="0" applyFont="1" applyFill="1" applyBorder="1"/>
    <xf numFmtId="4" fontId="3" fillId="2" borderId="42" xfId="0" applyNumberFormat="1" applyFont="1" applyFill="1" applyBorder="1"/>
    <xf numFmtId="4" fontId="3" fillId="2" borderId="28" xfId="0" applyNumberFormat="1" applyFont="1" applyFill="1" applyBorder="1"/>
    <xf numFmtId="4" fontId="3" fillId="2" borderId="31" xfId="0" applyNumberFormat="1" applyFont="1" applyFill="1" applyBorder="1"/>
    <xf numFmtId="3" fontId="4" fillId="2" borderId="31" xfId="0" applyNumberFormat="1" applyFont="1" applyFill="1" applyBorder="1" applyAlignment="1">
      <alignment horizontal="right"/>
    </xf>
    <xf numFmtId="3" fontId="4" fillId="2" borderId="42" xfId="0" applyNumberFormat="1" applyFont="1" applyFill="1" applyBorder="1" applyAlignment="1">
      <alignment horizontal="right"/>
    </xf>
    <xf numFmtId="3" fontId="12" fillId="0" borderId="0" xfId="0" applyNumberFormat="1" applyFont="1"/>
    <xf numFmtId="4" fontId="12" fillId="0" borderId="0" xfId="0" applyNumberFormat="1" applyFont="1"/>
    <xf numFmtId="4" fontId="0" fillId="0" borderId="0" xfId="0" applyNumberFormat="1"/>
    <xf numFmtId="0" fontId="13" fillId="0" borderId="0" xfId="1" applyFont="1" applyAlignment="1">
      <alignment horizontal="center"/>
    </xf>
    <xf numFmtId="0" fontId="10" fillId="0" borderId="0" xfId="1"/>
    <xf numFmtId="0" fontId="3" fillId="0" borderId="0" xfId="1" applyFont="1"/>
    <xf numFmtId="0" fontId="14" fillId="0" borderId="0" xfId="1" applyFont="1" applyAlignment="1">
      <alignment horizontal="centerContinuous"/>
    </xf>
    <xf numFmtId="0" fontId="15" fillId="0" borderId="0" xfId="1" applyFont="1" applyAlignment="1">
      <alignment horizontal="centerContinuous"/>
    </xf>
    <xf numFmtId="0" fontId="15" fillId="0" borderId="0" xfId="1" applyFont="1" applyAlignment="1">
      <alignment horizontal="right"/>
    </xf>
    <xf numFmtId="0" fontId="5" fillId="0" borderId="46" xfId="1" applyFont="1" applyBorder="1" applyAlignment="1">
      <alignment horizontal="right"/>
    </xf>
    <xf numFmtId="0" fontId="3" fillId="0" borderId="45" xfId="1" applyFont="1" applyBorder="1" applyAlignment="1">
      <alignment horizontal="left"/>
    </xf>
    <xf numFmtId="0" fontId="3" fillId="0" borderId="47" xfId="1" applyFont="1" applyBorder="1"/>
    <xf numFmtId="49" fontId="3" fillId="0" borderId="48" xfId="1" applyNumberFormat="1" applyFont="1" applyBorder="1" applyAlignment="1">
      <alignment horizontal="center"/>
    </xf>
    <xf numFmtId="0" fontId="3" fillId="0" borderId="51" xfId="1" applyFont="1" applyBorder="1" applyAlignment="1">
      <alignment horizontal="center" shrinkToFit="1"/>
    </xf>
    <xf numFmtId="0" fontId="3" fillId="0" borderId="50" xfId="1" applyFont="1" applyBorder="1" applyAlignment="1">
      <alignment horizontal="center" shrinkToFit="1"/>
    </xf>
    <xf numFmtId="0" fontId="3" fillId="0" borderId="52" xfId="1" applyFont="1" applyBorder="1" applyAlignment="1">
      <alignment horizontal="center" shrinkToFit="1"/>
    </xf>
    <xf numFmtId="0" fontId="5" fillId="0" borderId="0" xfId="1" applyFont="1"/>
    <xf numFmtId="0" fontId="3" fillId="0" borderId="0" xfId="1" applyFont="1" applyAlignment="1">
      <alignment horizontal="right"/>
    </xf>
    <xf numFmtId="0" fontId="3" fillId="0" borderId="0" xfId="1" applyFont="1" applyAlignment="1"/>
    <xf numFmtId="49" fontId="5" fillId="2" borderId="10" xfId="1" applyNumberFormat="1" applyFont="1" applyFill="1" applyBorder="1"/>
    <xf numFmtId="0" fontId="5" fillId="2" borderId="8" xfId="1" applyFont="1" applyFill="1" applyBorder="1" applyAlignment="1">
      <alignment horizontal="center"/>
    </xf>
    <xf numFmtId="0" fontId="5" fillId="2" borderId="8" xfId="1" applyNumberFormat="1" applyFont="1" applyFill="1" applyBorder="1" applyAlignment="1">
      <alignment horizontal="center"/>
    </xf>
    <xf numFmtId="0" fontId="5" fillId="2" borderId="10" xfId="1" applyFont="1" applyFill="1" applyBorder="1" applyAlignment="1">
      <alignment horizontal="center"/>
    </xf>
    <xf numFmtId="0" fontId="4" fillId="0" borderId="56" xfId="1" applyFont="1" applyBorder="1" applyAlignment="1">
      <alignment horizontal="center"/>
    </xf>
    <xf numFmtId="49" fontId="4" fillId="0" borderId="56" xfId="1" applyNumberFormat="1" applyFont="1" applyBorder="1" applyAlignment="1">
      <alignment horizontal="left"/>
    </xf>
    <xf numFmtId="0" fontId="4" fillId="0" borderId="15" xfId="1" applyFont="1" applyBorder="1"/>
    <xf numFmtId="0" fontId="3" fillId="0" borderId="9" xfId="1" applyFont="1" applyBorder="1" applyAlignment="1">
      <alignment horizontal="center"/>
    </xf>
    <xf numFmtId="0" fontId="3" fillId="0" borderId="9" xfId="1" applyNumberFormat="1" applyFont="1" applyBorder="1" applyAlignment="1">
      <alignment horizontal="right"/>
    </xf>
    <xf numFmtId="0" fontId="3" fillId="0" borderId="8" xfId="1" applyNumberFormat="1" applyFont="1" applyBorder="1"/>
    <xf numFmtId="0" fontId="10" fillId="0" borderId="0" xfId="1" applyNumberFormat="1"/>
    <xf numFmtId="0" fontId="16" fillId="0" borderId="0" xfId="1" applyFont="1"/>
    <xf numFmtId="0" fontId="17" fillId="0" borderId="59" xfId="1" applyFont="1" applyBorder="1" applyAlignment="1">
      <alignment horizontal="center" vertical="top"/>
    </xf>
    <xf numFmtId="49" fontId="17" fillId="0" borderId="59" xfId="1" applyNumberFormat="1" applyFont="1" applyBorder="1" applyAlignment="1">
      <alignment horizontal="left" vertical="top"/>
    </xf>
    <xf numFmtId="0" fontId="17" fillId="0" borderId="59" xfId="1" applyFont="1" applyBorder="1" applyAlignment="1">
      <alignment vertical="top" wrapText="1"/>
    </xf>
    <xf numFmtId="49" fontId="17" fillId="0" borderId="59" xfId="1" applyNumberFormat="1" applyFont="1" applyBorder="1" applyAlignment="1">
      <alignment horizontal="center" shrinkToFit="1"/>
    </xf>
    <xf numFmtId="4" fontId="17" fillId="0" borderId="59" xfId="1" applyNumberFormat="1" applyFont="1" applyBorder="1" applyAlignment="1">
      <alignment horizontal="right"/>
    </xf>
    <xf numFmtId="4" fontId="17" fillId="0" borderId="59" xfId="1" applyNumberFormat="1" applyFont="1" applyBorder="1"/>
    <xf numFmtId="0" fontId="18" fillId="0" borderId="0" xfId="1" applyFont="1"/>
    <xf numFmtId="0" fontId="5" fillId="0" borderId="56" xfId="1" applyFont="1" applyBorder="1" applyAlignment="1">
      <alignment horizontal="center"/>
    </xf>
    <xf numFmtId="0" fontId="19" fillId="0" borderId="0" xfId="1" applyFont="1" applyAlignment="1">
      <alignment wrapText="1"/>
    </xf>
    <xf numFmtId="49" fontId="5" fillId="0" borderId="56" xfId="1" applyNumberFormat="1" applyFont="1" applyBorder="1" applyAlignment="1">
      <alignment horizontal="right"/>
    </xf>
    <xf numFmtId="49" fontId="20" fillId="3" borderId="60" xfId="1" applyNumberFormat="1" applyFont="1" applyFill="1" applyBorder="1" applyAlignment="1">
      <alignment horizontal="left" wrapText="1"/>
    </xf>
    <xf numFmtId="49" fontId="21" fillId="0" borderId="61" xfId="0" applyNumberFormat="1" applyFont="1" applyBorder="1" applyAlignment="1">
      <alignment horizontal="left" wrapText="1"/>
    </xf>
    <xf numFmtId="4" fontId="20" fillId="3" borderId="62" xfId="1" applyNumberFormat="1" applyFont="1" applyFill="1" applyBorder="1" applyAlignment="1">
      <alignment horizontal="right" wrapText="1"/>
    </xf>
    <xf numFmtId="0" fontId="20" fillId="3" borderId="34" xfId="1" applyFont="1" applyFill="1" applyBorder="1" applyAlignment="1">
      <alignment horizontal="left" wrapText="1"/>
    </xf>
    <xf numFmtId="0" fontId="20" fillId="0" borderId="13" xfId="0" applyFont="1" applyBorder="1" applyAlignment="1">
      <alignment horizontal="right"/>
    </xf>
    <xf numFmtId="0" fontId="3" fillId="2" borderId="10" xfId="1" applyFont="1" applyFill="1" applyBorder="1" applyAlignment="1">
      <alignment horizontal="center"/>
    </xf>
    <xf numFmtId="49" fontId="22" fillId="2" borderId="10" xfId="1" applyNumberFormat="1" applyFont="1" applyFill="1" applyBorder="1" applyAlignment="1">
      <alignment horizontal="left"/>
    </xf>
    <xf numFmtId="0" fontId="22" fillId="2" borderId="15" xfId="1" applyFont="1" applyFill="1" applyBorder="1"/>
    <xf numFmtId="0" fontId="3" fillId="2" borderId="9" xfId="1" applyFont="1" applyFill="1" applyBorder="1" applyAlignment="1">
      <alignment horizontal="center"/>
    </xf>
    <xf numFmtId="4" fontId="3" fillId="2" borderId="9" xfId="1" applyNumberFormat="1" applyFont="1" applyFill="1" applyBorder="1" applyAlignment="1">
      <alignment horizontal="right"/>
    </xf>
    <xf numFmtId="4" fontId="3" fillId="2" borderId="8" xfId="1" applyNumberFormat="1" applyFont="1" applyFill="1" applyBorder="1" applyAlignment="1">
      <alignment horizontal="right"/>
    </xf>
    <xf numFmtId="4" fontId="4" fillId="2" borderId="10" xfId="1" applyNumberFormat="1" applyFont="1" applyFill="1" applyBorder="1"/>
    <xf numFmtId="3" fontId="10" fillId="0" borderId="0" xfId="1" applyNumberFormat="1"/>
    <xf numFmtId="0" fontId="10" fillId="0" borderId="0" xfId="1" applyBorder="1"/>
    <xf numFmtId="0" fontId="23" fillId="0" borderId="0" xfId="1" applyFont="1" applyAlignment="1"/>
    <xf numFmtId="0" fontId="10" fillId="0" borderId="0" xfId="1" applyAlignment="1">
      <alignment horizontal="right"/>
    </xf>
    <xf numFmtId="0" fontId="24" fillId="0" borderId="0" xfId="1" applyFont="1" applyBorder="1"/>
    <xf numFmtId="3" fontId="24" fillId="0" borderId="0" xfId="1" applyNumberFormat="1" applyFont="1" applyBorder="1" applyAlignment="1">
      <alignment horizontal="right"/>
    </xf>
    <xf numFmtId="4" fontId="24" fillId="0" borderId="0" xfId="1" applyNumberFormat="1" applyFont="1" applyBorder="1"/>
    <xf numFmtId="0" fontId="23" fillId="0" borderId="0" xfId="1" applyFont="1" applyBorder="1" applyAlignment="1"/>
    <xf numFmtId="0" fontId="10" fillId="0" borderId="0" xfId="1" applyBorder="1" applyAlignment="1">
      <alignment horizontal="right"/>
    </xf>
    <xf numFmtId="49" fontId="5" fillId="0" borderId="12" xfId="0" applyNumberFormat="1" applyFont="1" applyBorder="1"/>
    <xf numFmtId="3" fontId="3" fillId="0" borderId="13" xfId="0" applyNumberFormat="1" applyFont="1" applyBorder="1"/>
    <xf numFmtId="3" fontId="3" fillId="0" borderId="56" xfId="0" applyNumberFormat="1" applyFont="1" applyBorder="1"/>
    <xf numFmtId="3" fontId="3" fillId="0" borderId="57" xfId="0" applyNumberFormat="1" applyFont="1" applyBorder="1"/>
  </cellXfs>
  <cellStyles count="2">
    <cellStyle name="Normální" xfId="0" builtinId="0"/>
    <cellStyle name="normální_POL.XLS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1"/>
  <dimension ref="A1:BE55"/>
  <sheetViews>
    <sheetView tabSelected="1" workbookViewId="0"/>
  </sheetViews>
  <sheetFormatPr defaultRowHeight="12.75" x14ac:dyDescent="0.2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</cols>
  <sheetData>
    <row r="1" spans="1:57" ht="24.75" customHeight="1" thickBot="1" x14ac:dyDescent="0.25">
      <c r="A1" s="1" t="s">
        <v>76</v>
      </c>
      <c r="B1" s="2"/>
      <c r="C1" s="2"/>
      <c r="D1" s="2"/>
      <c r="E1" s="2"/>
      <c r="F1" s="2"/>
      <c r="G1" s="2"/>
    </row>
    <row r="2" spans="1:57" ht="12.75" customHeight="1" x14ac:dyDescent="0.2">
      <c r="A2" s="3" t="s">
        <v>0</v>
      </c>
      <c r="B2" s="4"/>
      <c r="C2" s="5" t="str">
        <f>Rekapitulace!H1</f>
        <v>E6150/01/9</v>
      </c>
      <c r="D2" s="5" t="str">
        <f>Rekapitulace!G2</f>
        <v>oprava veřejného podzemního WC(5.6.19)</v>
      </c>
      <c r="E2" s="4"/>
      <c r="F2" s="6" t="s">
        <v>1</v>
      </c>
      <c r="G2" s="7"/>
    </row>
    <row r="3" spans="1:57" ht="3" hidden="1" customHeight="1" x14ac:dyDescent="0.2">
      <c r="A3" s="8"/>
      <c r="B3" s="9"/>
      <c r="C3" s="10"/>
      <c r="D3" s="10"/>
      <c r="E3" s="9"/>
      <c r="F3" s="11"/>
      <c r="G3" s="12"/>
    </row>
    <row r="4" spans="1:57" ht="12" customHeight="1" x14ac:dyDescent="0.2">
      <c r="A4" s="13" t="s">
        <v>2</v>
      </c>
      <c r="B4" s="9"/>
      <c r="C4" s="10" t="s">
        <v>3</v>
      </c>
      <c r="D4" s="10"/>
      <c r="E4" s="9"/>
      <c r="F4" s="11" t="s">
        <v>4</v>
      </c>
      <c r="G4" s="14"/>
    </row>
    <row r="5" spans="1:57" ht="12.95" customHeight="1" x14ac:dyDescent="0.2">
      <c r="A5" s="15" t="s">
        <v>80</v>
      </c>
      <c r="B5" s="16"/>
      <c r="C5" s="17" t="s">
        <v>81</v>
      </c>
      <c r="D5" s="18"/>
      <c r="E5" s="19"/>
      <c r="F5" s="11" t="s">
        <v>6</v>
      </c>
      <c r="G5" s="12"/>
    </row>
    <row r="6" spans="1:57" ht="12.95" customHeight="1" x14ac:dyDescent="0.2">
      <c r="A6" s="13" t="s">
        <v>7</v>
      </c>
      <c r="B6" s="9"/>
      <c r="C6" s="10" t="s">
        <v>8</v>
      </c>
      <c r="D6" s="10"/>
      <c r="E6" s="9"/>
      <c r="F6" s="20" t="s">
        <v>9</v>
      </c>
      <c r="G6" s="21"/>
      <c r="O6" s="22"/>
    </row>
    <row r="7" spans="1:57" ht="12.95" customHeight="1" x14ac:dyDescent="0.2">
      <c r="A7" s="23" t="s">
        <v>78</v>
      </c>
      <c r="B7" s="24"/>
      <c r="C7" s="25" t="s">
        <v>79</v>
      </c>
      <c r="D7" s="26"/>
      <c r="E7" s="26"/>
      <c r="F7" s="27" t="s">
        <v>10</v>
      </c>
      <c r="G7" s="21">
        <f>IF(PocetMJ=0,,ROUND((F30+F32)/PocetMJ,1))</f>
        <v>0</v>
      </c>
    </row>
    <row r="8" spans="1:57" x14ac:dyDescent="0.2">
      <c r="A8" s="28" t="s">
        <v>11</v>
      </c>
      <c r="B8" s="11"/>
      <c r="C8" s="29" t="s">
        <v>425</v>
      </c>
      <c r="D8" s="29"/>
      <c r="E8" s="30"/>
      <c r="F8" s="31" t="s">
        <v>12</v>
      </c>
      <c r="G8" s="32"/>
      <c r="H8" s="33"/>
      <c r="I8" s="34"/>
    </row>
    <row r="9" spans="1:57" x14ac:dyDescent="0.2">
      <c r="A9" s="28" t="s">
        <v>13</v>
      </c>
      <c r="B9" s="11"/>
      <c r="C9" s="29" t="str">
        <f>Projektant</f>
        <v>ing.Ivan Zbořil</v>
      </c>
      <c r="D9" s="29"/>
      <c r="E9" s="30"/>
      <c r="F9" s="11"/>
      <c r="G9" s="35"/>
      <c r="H9" s="36"/>
    </row>
    <row r="10" spans="1:57" x14ac:dyDescent="0.2">
      <c r="A10" s="28" t="s">
        <v>14</v>
      </c>
      <c r="B10" s="11"/>
      <c r="C10" s="29" t="s">
        <v>424</v>
      </c>
      <c r="D10" s="29"/>
      <c r="E10" s="29"/>
      <c r="F10" s="37"/>
      <c r="G10" s="38"/>
      <c r="H10" s="39"/>
    </row>
    <row r="11" spans="1:57" ht="13.5" customHeight="1" x14ac:dyDescent="0.2">
      <c r="A11" s="28" t="s">
        <v>15</v>
      </c>
      <c r="B11" s="11"/>
      <c r="C11" s="29"/>
      <c r="D11" s="29"/>
      <c r="E11" s="29"/>
      <c r="F11" s="40" t="s">
        <v>16</v>
      </c>
      <c r="G11" s="41" t="s">
        <v>78</v>
      </c>
      <c r="H11" s="36"/>
      <c r="BA11" s="42"/>
      <c r="BB11" s="42"/>
      <c r="BC11" s="42"/>
      <c r="BD11" s="42"/>
      <c r="BE11" s="42"/>
    </row>
    <row r="12" spans="1:57" ht="12.75" customHeight="1" x14ac:dyDescent="0.2">
      <c r="A12" s="43" t="s">
        <v>17</v>
      </c>
      <c r="B12" s="9"/>
      <c r="C12" s="44"/>
      <c r="D12" s="44"/>
      <c r="E12" s="44"/>
      <c r="F12" s="45" t="s">
        <v>18</v>
      </c>
      <c r="G12" s="46"/>
      <c r="H12" s="36"/>
    </row>
    <row r="13" spans="1:57" ht="28.5" customHeight="1" thickBot="1" x14ac:dyDescent="0.25">
      <c r="A13" s="47" t="s">
        <v>19</v>
      </c>
      <c r="B13" s="48"/>
      <c r="C13" s="48"/>
      <c r="D13" s="48"/>
      <c r="E13" s="49"/>
      <c r="F13" s="49"/>
      <c r="G13" s="50"/>
      <c r="H13" s="36"/>
    </row>
    <row r="14" spans="1:57" ht="17.25" customHeight="1" thickBot="1" x14ac:dyDescent="0.25">
      <c r="A14" s="51" t="s">
        <v>20</v>
      </c>
      <c r="B14" s="52"/>
      <c r="C14" s="53"/>
      <c r="D14" s="54" t="s">
        <v>21</v>
      </c>
      <c r="E14" s="55"/>
      <c r="F14" s="55"/>
      <c r="G14" s="53"/>
    </row>
    <row r="15" spans="1:57" ht="15.95" customHeight="1" x14ac:dyDescent="0.2">
      <c r="A15" s="56"/>
      <c r="B15" s="57" t="s">
        <v>22</v>
      </c>
      <c r="C15" s="58">
        <f>HSV</f>
        <v>0</v>
      </c>
      <c r="D15" s="59"/>
      <c r="E15" s="60"/>
      <c r="F15" s="61"/>
      <c r="G15" s="58"/>
    </row>
    <row r="16" spans="1:57" ht="15.95" customHeight="1" x14ac:dyDescent="0.2">
      <c r="A16" s="56" t="s">
        <v>23</v>
      </c>
      <c r="B16" s="57" t="s">
        <v>24</v>
      </c>
      <c r="C16" s="58">
        <f>PSV</f>
        <v>0</v>
      </c>
      <c r="D16" s="8"/>
      <c r="E16" s="62"/>
      <c r="F16" s="63"/>
      <c r="G16" s="58"/>
    </row>
    <row r="17" spans="1:7" ht="15.95" customHeight="1" x14ac:dyDescent="0.2">
      <c r="A17" s="56" t="s">
        <v>25</v>
      </c>
      <c r="B17" s="57" t="s">
        <v>26</v>
      </c>
      <c r="C17" s="58">
        <f>Mont</f>
        <v>0</v>
      </c>
      <c r="D17" s="8"/>
      <c r="E17" s="62"/>
      <c r="F17" s="63"/>
      <c r="G17" s="58"/>
    </row>
    <row r="18" spans="1:7" ht="15.95" customHeight="1" x14ac:dyDescent="0.2">
      <c r="A18" s="64" t="s">
        <v>27</v>
      </c>
      <c r="B18" s="65" t="s">
        <v>28</v>
      </c>
      <c r="C18" s="58">
        <f>Dodavka</f>
        <v>0</v>
      </c>
      <c r="D18" s="8"/>
      <c r="E18" s="62"/>
      <c r="F18" s="63"/>
      <c r="G18" s="58"/>
    </row>
    <row r="19" spans="1:7" ht="15.95" customHeight="1" x14ac:dyDescent="0.2">
      <c r="A19" s="66" t="s">
        <v>29</v>
      </c>
      <c r="B19" s="57"/>
      <c r="C19" s="58">
        <f>SUM(C15:C18)</f>
        <v>0</v>
      </c>
      <c r="D19" s="8"/>
      <c r="E19" s="62"/>
      <c r="F19" s="63"/>
      <c r="G19" s="58"/>
    </row>
    <row r="20" spans="1:7" ht="15.95" customHeight="1" x14ac:dyDescent="0.2">
      <c r="A20" s="66"/>
      <c r="B20" s="57"/>
      <c r="C20" s="58"/>
      <c r="D20" s="8"/>
      <c r="E20" s="62"/>
      <c r="F20" s="63"/>
      <c r="G20" s="58"/>
    </row>
    <row r="21" spans="1:7" ht="15.95" customHeight="1" x14ac:dyDescent="0.2">
      <c r="A21" s="66" t="s">
        <v>30</v>
      </c>
      <c r="B21" s="57"/>
      <c r="C21" s="58">
        <f>HZS</f>
        <v>0</v>
      </c>
      <c r="D21" s="8"/>
      <c r="E21" s="62"/>
      <c r="F21" s="63"/>
      <c r="G21" s="58"/>
    </row>
    <row r="22" spans="1:7" ht="15.95" customHeight="1" x14ac:dyDescent="0.2">
      <c r="A22" s="67" t="s">
        <v>31</v>
      </c>
      <c r="B22" s="68"/>
      <c r="C22" s="58">
        <f>C19+C21</f>
        <v>0</v>
      </c>
      <c r="D22" s="8" t="s">
        <v>32</v>
      </c>
      <c r="E22" s="62"/>
      <c r="F22" s="63"/>
      <c r="G22" s="58">
        <f>G23-SUM(G15:G21)</f>
        <v>0</v>
      </c>
    </row>
    <row r="23" spans="1:7" ht="15.95" customHeight="1" thickBot="1" x14ac:dyDescent="0.25">
      <c r="A23" s="69" t="s">
        <v>33</v>
      </c>
      <c r="B23" s="70"/>
      <c r="C23" s="71">
        <f>C22+G23</f>
        <v>0</v>
      </c>
      <c r="D23" s="72" t="s">
        <v>34</v>
      </c>
      <c r="E23" s="73"/>
      <c r="F23" s="74"/>
      <c r="G23" s="58">
        <f>VRN</f>
        <v>0</v>
      </c>
    </row>
    <row r="24" spans="1:7" x14ac:dyDescent="0.2">
      <c r="A24" s="75" t="s">
        <v>35</v>
      </c>
      <c r="B24" s="76"/>
      <c r="C24" s="77"/>
      <c r="D24" s="76" t="s">
        <v>36</v>
      </c>
      <c r="E24" s="76"/>
      <c r="F24" s="78" t="s">
        <v>37</v>
      </c>
      <c r="G24" s="79"/>
    </row>
    <row r="25" spans="1:7" x14ac:dyDescent="0.2">
      <c r="A25" s="67" t="s">
        <v>38</v>
      </c>
      <c r="B25" s="68"/>
      <c r="C25" s="80"/>
      <c r="D25" s="68" t="s">
        <v>38</v>
      </c>
      <c r="E25" s="81"/>
      <c r="F25" s="82" t="s">
        <v>38</v>
      </c>
      <c r="G25" s="83"/>
    </row>
    <row r="26" spans="1:7" ht="37.5" customHeight="1" x14ac:dyDescent="0.2">
      <c r="A26" s="67" t="s">
        <v>39</v>
      </c>
      <c r="B26" s="84"/>
      <c r="C26" s="80"/>
      <c r="D26" s="68" t="s">
        <v>39</v>
      </c>
      <c r="E26" s="81"/>
      <c r="F26" s="82" t="s">
        <v>39</v>
      </c>
      <c r="G26" s="83"/>
    </row>
    <row r="27" spans="1:7" x14ac:dyDescent="0.2">
      <c r="A27" s="67"/>
      <c r="B27" s="85"/>
      <c r="C27" s="80"/>
      <c r="D27" s="68"/>
      <c r="E27" s="81"/>
      <c r="F27" s="82"/>
      <c r="G27" s="83"/>
    </row>
    <row r="28" spans="1:7" x14ac:dyDescent="0.2">
      <c r="A28" s="67" t="s">
        <v>40</v>
      </c>
      <c r="B28" s="68"/>
      <c r="C28" s="80"/>
      <c r="D28" s="82" t="s">
        <v>41</v>
      </c>
      <c r="E28" s="80"/>
      <c r="F28" s="86" t="s">
        <v>41</v>
      </c>
      <c r="G28" s="83"/>
    </row>
    <row r="29" spans="1:7" ht="69" customHeight="1" x14ac:dyDescent="0.2">
      <c r="A29" s="67"/>
      <c r="B29" s="68"/>
      <c r="C29" s="87"/>
      <c r="D29" s="88"/>
      <c r="E29" s="87"/>
      <c r="F29" s="68"/>
      <c r="G29" s="83"/>
    </row>
    <row r="30" spans="1:7" x14ac:dyDescent="0.2">
      <c r="A30" s="89" t="s">
        <v>42</v>
      </c>
      <c r="B30" s="90"/>
      <c r="C30" s="91">
        <v>21</v>
      </c>
      <c r="D30" s="90" t="s">
        <v>43</v>
      </c>
      <c r="E30" s="92"/>
      <c r="F30" s="93">
        <f>C23-F32</f>
        <v>0</v>
      </c>
      <c r="G30" s="94"/>
    </row>
    <row r="31" spans="1:7" x14ac:dyDescent="0.2">
      <c r="A31" s="89" t="s">
        <v>44</v>
      </c>
      <c r="B31" s="90"/>
      <c r="C31" s="91">
        <f>SazbaDPH1</f>
        <v>21</v>
      </c>
      <c r="D31" s="90" t="s">
        <v>45</v>
      </c>
      <c r="E31" s="92"/>
      <c r="F31" s="93">
        <f>ROUND(PRODUCT(F30,C31/100),0)</f>
        <v>0</v>
      </c>
      <c r="G31" s="94"/>
    </row>
    <row r="32" spans="1:7" x14ac:dyDescent="0.2">
      <c r="A32" s="89" t="s">
        <v>42</v>
      </c>
      <c r="B32" s="90"/>
      <c r="C32" s="91">
        <v>0</v>
      </c>
      <c r="D32" s="90" t="s">
        <v>45</v>
      </c>
      <c r="E32" s="92"/>
      <c r="F32" s="93">
        <v>0</v>
      </c>
      <c r="G32" s="94"/>
    </row>
    <row r="33" spans="1:8" x14ac:dyDescent="0.2">
      <c r="A33" s="89" t="s">
        <v>44</v>
      </c>
      <c r="B33" s="95"/>
      <c r="C33" s="96">
        <f>SazbaDPH2</f>
        <v>0</v>
      </c>
      <c r="D33" s="90" t="s">
        <v>45</v>
      </c>
      <c r="E33" s="63"/>
      <c r="F33" s="93">
        <f>ROUND(PRODUCT(F32,C33/100),0)</f>
        <v>0</v>
      </c>
      <c r="G33" s="94"/>
    </row>
    <row r="34" spans="1:8" s="102" customFormat="1" ht="19.5" customHeight="1" thickBot="1" x14ac:dyDescent="0.3">
      <c r="A34" s="97" t="s">
        <v>46</v>
      </c>
      <c r="B34" s="98"/>
      <c r="C34" s="98"/>
      <c r="D34" s="98"/>
      <c r="E34" s="99"/>
      <c r="F34" s="100">
        <f>ROUND(SUM(F30:F33),0)</f>
        <v>0</v>
      </c>
      <c r="G34" s="101"/>
    </row>
    <row r="36" spans="1:8" x14ac:dyDescent="0.2">
      <c r="A36" s="103" t="s">
        <v>47</v>
      </c>
      <c r="B36" s="103"/>
      <c r="C36" s="103"/>
      <c r="D36" s="103"/>
      <c r="E36" s="103"/>
      <c r="F36" s="103"/>
      <c r="G36" s="103"/>
      <c r="H36" t="s">
        <v>5</v>
      </c>
    </row>
    <row r="37" spans="1:8" ht="14.25" customHeight="1" x14ac:dyDescent="0.2">
      <c r="A37" s="103"/>
      <c r="B37" s="104"/>
      <c r="C37" s="104"/>
      <c r="D37" s="104"/>
      <c r="E37" s="104"/>
      <c r="F37" s="104"/>
      <c r="G37" s="104"/>
      <c r="H37" t="s">
        <v>5</v>
      </c>
    </row>
    <row r="38" spans="1:8" ht="12.75" customHeight="1" x14ac:dyDescent="0.2">
      <c r="A38" s="105"/>
      <c r="B38" s="104"/>
      <c r="C38" s="104"/>
      <c r="D38" s="104"/>
      <c r="E38" s="104"/>
      <c r="F38" s="104"/>
      <c r="G38" s="104"/>
      <c r="H38" t="s">
        <v>5</v>
      </c>
    </row>
    <row r="39" spans="1:8" x14ac:dyDescent="0.2">
      <c r="A39" s="105"/>
      <c r="B39" s="104"/>
      <c r="C39" s="104"/>
      <c r="D39" s="104"/>
      <c r="E39" s="104"/>
      <c r="F39" s="104"/>
      <c r="G39" s="104"/>
      <c r="H39" t="s">
        <v>5</v>
      </c>
    </row>
    <row r="40" spans="1:8" x14ac:dyDescent="0.2">
      <c r="A40" s="105"/>
      <c r="B40" s="104"/>
      <c r="C40" s="104"/>
      <c r="D40" s="104"/>
      <c r="E40" s="104"/>
      <c r="F40" s="104"/>
      <c r="G40" s="104"/>
      <c r="H40" t="s">
        <v>5</v>
      </c>
    </row>
    <row r="41" spans="1:8" x14ac:dyDescent="0.2">
      <c r="A41" s="105"/>
      <c r="B41" s="104"/>
      <c r="C41" s="104"/>
      <c r="D41" s="104"/>
      <c r="E41" s="104"/>
      <c r="F41" s="104"/>
      <c r="G41" s="104"/>
      <c r="H41" t="s">
        <v>5</v>
      </c>
    </row>
    <row r="42" spans="1:8" x14ac:dyDescent="0.2">
      <c r="A42" s="105"/>
      <c r="B42" s="104"/>
      <c r="C42" s="104"/>
      <c r="D42" s="104"/>
      <c r="E42" s="104"/>
      <c r="F42" s="104"/>
      <c r="G42" s="104"/>
      <c r="H42" t="s">
        <v>5</v>
      </c>
    </row>
    <row r="43" spans="1:8" x14ac:dyDescent="0.2">
      <c r="A43" s="105"/>
      <c r="B43" s="104"/>
      <c r="C43" s="104"/>
      <c r="D43" s="104"/>
      <c r="E43" s="104"/>
      <c r="F43" s="104"/>
      <c r="G43" s="104"/>
      <c r="H43" t="s">
        <v>5</v>
      </c>
    </row>
    <row r="44" spans="1:8" x14ac:dyDescent="0.2">
      <c r="A44" s="105"/>
      <c r="B44" s="104"/>
      <c r="C44" s="104"/>
      <c r="D44" s="104"/>
      <c r="E44" s="104"/>
      <c r="F44" s="104"/>
      <c r="G44" s="104"/>
      <c r="H44" t="s">
        <v>5</v>
      </c>
    </row>
    <row r="45" spans="1:8" ht="0.75" customHeight="1" x14ac:dyDescent="0.2">
      <c r="A45" s="105"/>
      <c r="B45" s="104"/>
      <c r="C45" s="104"/>
      <c r="D45" s="104"/>
      <c r="E45" s="104"/>
      <c r="F45" s="104"/>
      <c r="G45" s="104"/>
      <c r="H45" t="s">
        <v>5</v>
      </c>
    </row>
    <row r="46" spans="1:8" x14ac:dyDescent="0.2">
      <c r="B46" s="106"/>
      <c r="C46" s="106"/>
      <c r="D46" s="106"/>
      <c r="E46" s="106"/>
      <c r="F46" s="106"/>
      <c r="G46" s="106"/>
    </row>
    <row r="47" spans="1:8" x14ac:dyDescent="0.2">
      <c r="B47" s="106"/>
      <c r="C47" s="106"/>
      <c r="D47" s="106"/>
      <c r="E47" s="106"/>
      <c r="F47" s="106"/>
      <c r="G47" s="106"/>
    </row>
    <row r="48" spans="1:8" x14ac:dyDescent="0.2">
      <c r="B48" s="106"/>
      <c r="C48" s="106"/>
      <c r="D48" s="106"/>
      <c r="E48" s="106"/>
      <c r="F48" s="106"/>
      <c r="G48" s="106"/>
    </row>
    <row r="49" spans="2:7" x14ac:dyDescent="0.2">
      <c r="B49" s="106"/>
      <c r="C49" s="106"/>
      <c r="D49" s="106"/>
      <c r="E49" s="106"/>
      <c r="F49" s="106"/>
      <c r="G49" s="106"/>
    </row>
    <row r="50" spans="2:7" x14ac:dyDescent="0.2">
      <c r="B50" s="106"/>
      <c r="C50" s="106"/>
      <c r="D50" s="106"/>
      <c r="E50" s="106"/>
      <c r="F50" s="106"/>
      <c r="G50" s="106"/>
    </row>
    <row r="51" spans="2:7" x14ac:dyDescent="0.2">
      <c r="B51" s="106"/>
      <c r="C51" s="106"/>
      <c r="D51" s="106"/>
      <c r="E51" s="106"/>
      <c r="F51" s="106"/>
      <c r="G51" s="106"/>
    </row>
    <row r="52" spans="2:7" x14ac:dyDescent="0.2">
      <c r="B52" s="106"/>
      <c r="C52" s="106"/>
      <c r="D52" s="106"/>
      <c r="E52" s="106"/>
      <c r="F52" s="106"/>
      <c r="G52" s="106"/>
    </row>
    <row r="53" spans="2:7" x14ac:dyDescent="0.2">
      <c r="B53" s="106"/>
      <c r="C53" s="106"/>
      <c r="D53" s="106"/>
      <c r="E53" s="106"/>
      <c r="F53" s="106"/>
      <c r="G53" s="106"/>
    </row>
    <row r="54" spans="2:7" x14ac:dyDescent="0.2">
      <c r="B54" s="106"/>
      <c r="C54" s="106"/>
      <c r="D54" s="106"/>
      <c r="E54" s="106"/>
      <c r="F54" s="106"/>
      <c r="G54" s="106"/>
    </row>
    <row r="55" spans="2:7" x14ac:dyDescent="0.2">
      <c r="B55" s="106"/>
      <c r="C55" s="106"/>
      <c r="D55" s="106"/>
      <c r="E55" s="106"/>
      <c r="F55" s="106"/>
      <c r="G55" s="106"/>
    </row>
  </sheetData>
  <mergeCells count="22">
    <mergeCell ref="B52:G52"/>
    <mergeCell ref="B53:G53"/>
    <mergeCell ref="B54:G54"/>
    <mergeCell ref="B55:G55"/>
    <mergeCell ref="B46:G46"/>
    <mergeCell ref="B47:G47"/>
    <mergeCell ref="B48:G48"/>
    <mergeCell ref="B49:G49"/>
    <mergeCell ref="B50:G50"/>
    <mergeCell ref="B51:G51"/>
    <mergeCell ref="F30:G30"/>
    <mergeCell ref="F31:G31"/>
    <mergeCell ref="F32:G32"/>
    <mergeCell ref="F33:G33"/>
    <mergeCell ref="F34:G34"/>
    <mergeCell ref="B37:G45"/>
    <mergeCell ref="C8:E8"/>
    <mergeCell ref="C9:E9"/>
    <mergeCell ref="C10:E10"/>
    <mergeCell ref="C11:E11"/>
    <mergeCell ref="C12:E12"/>
    <mergeCell ref="A23:B23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1"/>
  <dimension ref="A1:BE91"/>
  <sheetViews>
    <sheetView workbookViewId="0">
      <selection activeCell="A39" sqref="A39"/>
    </sheetView>
  </sheetViews>
  <sheetFormatPr defaultRowHeight="12.75" x14ac:dyDescent="0.2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9" ht="13.5" thickTop="1" x14ac:dyDescent="0.2">
      <c r="A1" s="107" t="s">
        <v>48</v>
      </c>
      <c r="B1" s="108"/>
      <c r="C1" s="109" t="str">
        <f>CONCATENATE(cislostavby," ",nazevstavby)</f>
        <v>E6150/01/9 Brno,Malinovského nám.oprava veřej.WC</v>
      </c>
      <c r="D1" s="110"/>
      <c r="E1" s="111"/>
      <c r="F1" s="110"/>
      <c r="G1" s="112" t="s">
        <v>49</v>
      </c>
      <c r="H1" s="113" t="s">
        <v>78</v>
      </c>
      <c r="I1" s="114"/>
    </row>
    <row r="2" spans="1:9" ht="13.5" thickBot="1" x14ac:dyDescent="0.25">
      <c r="A2" s="115" t="s">
        <v>50</v>
      </c>
      <c r="B2" s="116"/>
      <c r="C2" s="117" t="str">
        <f>CONCATENATE(cisloobjektu," ",nazevobjektu)</f>
        <v>SO 01 oprava veřejného podzemního WC</v>
      </c>
      <c r="D2" s="118"/>
      <c r="E2" s="119"/>
      <c r="F2" s="118"/>
      <c r="G2" s="120" t="s">
        <v>82</v>
      </c>
      <c r="H2" s="121"/>
      <c r="I2" s="122"/>
    </row>
    <row r="3" spans="1:9" ht="13.5" thickTop="1" x14ac:dyDescent="0.2">
      <c r="A3" s="81"/>
      <c r="B3" s="81"/>
      <c r="C3" s="81"/>
      <c r="D3" s="81"/>
      <c r="E3" s="81"/>
      <c r="F3" s="68"/>
      <c r="G3" s="81"/>
      <c r="H3" s="81"/>
      <c r="I3" s="81"/>
    </row>
    <row r="4" spans="1:9" ht="19.5" customHeight="1" x14ac:dyDescent="0.25">
      <c r="A4" s="123" t="s">
        <v>51</v>
      </c>
      <c r="B4" s="124"/>
      <c r="C4" s="124"/>
      <c r="D4" s="124"/>
      <c r="E4" s="125"/>
      <c r="F4" s="124"/>
      <c r="G4" s="124"/>
      <c r="H4" s="124"/>
      <c r="I4" s="124"/>
    </row>
    <row r="5" spans="1:9" ht="13.5" thickBot="1" x14ac:dyDescent="0.25">
      <c r="A5" s="81"/>
      <c r="B5" s="81"/>
      <c r="C5" s="81"/>
      <c r="D5" s="81"/>
      <c r="E5" s="81"/>
      <c r="F5" s="81"/>
      <c r="G5" s="81"/>
      <c r="H5" s="81"/>
      <c r="I5" s="81"/>
    </row>
    <row r="6" spans="1:9" s="36" customFormat="1" ht="13.5" thickBot="1" x14ac:dyDescent="0.25">
      <c r="A6" s="126"/>
      <c r="B6" s="127" t="s">
        <v>52</v>
      </c>
      <c r="C6" s="127"/>
      <c r="D6" s="128"/>
      <c r="E6" s="129" t="s">
        <v>53</v>
      </c>
      <c r="F6" s="130" t="s">
        <v>54</v>
      </c>
      <c r="G6" s="130" t="s">
        <v>55</v>
      </c>
      <c r="H6" s="130" t="s">
        <v>56</v>
      </c>
      <c r="I6" s="131" t="s">
        <v>30</v>
      </c>
    </row>
    <row r="7" spans="1:9" s="36" customFormat="1" x14ac:dyDescent="0.2">
      <c r="A7" s="224" t="str">
        <f>Položky!B7</f>
        <v>0</v>
      </c>
      <c r="B7" s="132" t="str">
        <f>Položky!C7</f>
        <v>Přípravné a pomocné práce</v>
      </c>
      <c r="C7" s="68"/>
      <c r="D7" s="133"/>
      <c r="E7" s="225">
        <f>Položky!BA9</f>
        <v>0</v>
      </c>
      <c r="F7" s="226">
        <f>Položky!BB9</f>
        <v>0</v>
      </c>
      <c r="G7" s="226">
        <f>Položky!BC9</f>
        <v>0</v>
      </c>
      <c r="H7" s="226">
        <f>Položky!BD9</f>
        <v>0</v>
      </c>
      <c r="I7" s="227">
        <f>Položky!BE9</f>
        <v>0</v>
      </c>
    </row>
    <row r="8" spans="1:9" s="36" customFormat="1" x14ac:dyDescent="0.2">
      <c r="A8" s="224" t="str">
        <f>Položky!B10</f>
        <v>1</v>
      </c>
      <c r="B8" s="132" t="str">
        <f>Položky!C10</f>
        <v>Zemní práce</v>
      </c>
      <c r="C8" s="68"/>
      <c r="D8" s="133"/>
      <c r="E8" s="225">
        <f>Položky!BA17</f>
        <v>0</v>
      </c>
      <c r="F8" s="226">
        <f>Položky!BB17</f>
        <v>0</v>
      </c>
      <c r="G8" s="226">
        <f>Položky!BC17</f>
        <v>0</v>
      </c>
      <c r="H8" s="226">
        <f>Položky!BD17</f>
        <v>0</v>
      </c>
      <c r="I8" s="227">
        <f>Položky!BE17</f>
        <v>0</v>
      </c>
    </row>
    <row r="9" spans="1:9" s="36" customFormat="1" x14ac:dyDescent="0.2">
      <c r="A9" s="224" t="str">
        <f>Položky!B18</f>
        <v>2</v>
      </c>
      <c r="B9" s="132" t="str">
        <f>Položky!C18</f>
        <v>Vsakovací jímka</v>
      </c>
      <c r="C9" s="68"/>
      <c r="D9" s="133"/>
      <c r="E9" s="225">
        <f>Položky!BA20</f>
        <v>0</v>
      </c>
      <c r="F9" s="226">
        <f>Položky!BB20</f>
        <v>0</v>
      </c>
      <c r="G9" s="226">
        <f>Položky!BC20</f>
        <v>0</v>
      </c>
      <c r="H9" s="226">
        <f>Položky!BD20</f>
        <v>0</v>
      </c>
      <c r="I9" s="227">
        <f>Položky!BE20</f>
        <v>0</v>
      </c>
    </row>
    <row r="10" spans="1:9" s="36" customFormat="1" x14ac:dyDescent="0.2">
      <c r="A10" s="224" t="str">
        <f>Položky!B21</f>
        <v>3</v>
      </c>
      <c r="B10" s="132" t="str">
        <f>Položky!C21</f>
        <v>Svislé a kompletní konstrukce</v>
      </c>
      <c r="C10" s="68"/>
      <c r="D10" s="133"/>
      <c r="E10" s="225">
        <f>Položky!BA26</f>
        <v>0</v>
      </c>
      <c r="F10" s="226">
        <f>Položky!BB26</f>
        <v>0</v>
      </c>
      <c r="G10" s="226">
        <f>Položky!BC26</f>
        <v>0</v>
      </c>
      <c r="H10" s="226">
        <f>Položky!BD26</f>
        <v>0</v>
      </c>
      <c r="I10" s="227">
        <f>Položky!BE26</f>
        <v>0</v>
      </c>
    </row>
    <row r="11" spans="1:9" s="36" customFormat="1" x14ac:dyDescent="0.2">
      <c r="A11" s="224" t="str">
        <f>Položky!B27</f>
        <v>4</v>
      </c>
      <c r="B11" s="132" t="str">
        <f>Položky!C27</f>
        <v>Vodorovné konstrukce</v>
      </c>
      <c r="C11" s="68"/>
      <c r="D11" s="133"/>
      <c r="E11" s="225">
        <f>Položky!BA30</f>
        <v>0</v>
      </c>
      <c r="F11" s="226">
        <f>Položky!BB30</f>
        <v>0</v>
      </c>
      <c r="G11" s="226">
        <f>Položky!BC30</f>
        <v>0</v>
      </c>
      <c r="H11" s="226">
        <f>Položky!BD30</f>
        <v>0</v>
      </c>
      <c r="I11" s="227">
        <f>Položky!BE30</f>
        <v>0</v>
      </c>
    </row>
    <row r="12" spans="1:9" s="36" customFormat="1" x14ac:dyDescent="0.2">
      <c r="A12" s="224" t="str">
        <f>Položky!B31</f>
        <v>5</v>
      </c>
      <c r="B12" s="132" t="str">
        <f>Položky!C31</f>
        <v>Komunikace</v>
      </c>
      <c r="C12" s="68"/>
      <c r="D12" s="133"/>
      <c r="E12" s="225">
        <f>Položky!BA33</f>
        <v>0</v>
      </c>
      <c r="F12" s="226">
        <f>Položky!BB33</f>
        <v>0</v>
      </c>
      <c r="G12" s="226">
        <f>Položky!BC33</f>
        <v>0</v>
      </c>
      <c r="H12" s="226">
        <f>Položky!BD33</f>
        <v>0</v>
      </c>
      <c r="I12" s="227">
        <f>Položky!BE33</f>
        <v>0</v>
      </c>
    </row>
    <row r="13" spans="1:9" s="36" customFormat="1" x14ac:dyDescent="0.2">
      <c r="A13" s="224" t="str">
        <f>Položky!B34</f>
        <v>59</v>
      </c>
      <c r="B13" s="132" t="str">
        <f>Položky!C34</f>
        <v>Dlažby a předlažby komunikací</v>
      </c>
      <c r="C13" s="68"/>
      <c r="D13" s="133"/>
      <c r="E13" s="225">
        <f>Položky!BA40</f>
        <v>0</v>
      </c>
      <c r="F13" s="226">
        <f>Položky!BB40</f>
        <v>0</v>
      </c>
      <c r="G13" s="226">
        <f>Položky!BC40</f>
        <v>0</v>
      </c>
      <c r="H13" s="226">
        <f>Položky!BD40</f>
        <v>0</v>
      </c>
      <c r="I13" s="227">
        <f>Položky!BE40</f>
        <v>0</v>
      </c>
    </row>
    <row r="14" spans="1:9" s="36" customFormat="1" x14ac:dyDescent="0.2">
      <c r="A14" s="224" t="str">
        <f>Položky!B41</f>
        <v>61</v>
      </c>
      <c r="B14" s="132" t="str">
        <f>Položky!C41</f>
        <v>Upravy povrchů vnitřní</v>
      </c>
      <c r="C14" s="68"/>
      <c r="D14" s="133"/>
      <c r="E14" s="225">
        <f>Položky!BA45</f>
        <v>0</v>
      </c>
      <c r="F14" s="226">
        <f>Položky!BB45</f>
        <v>0</v>
      </c>
      <c r="G14" s="226">
        <f>Položky!BC45</f>
        <v>0</v>
      </c>
      <c r="H14" s="226">
        <f>Položky!BD45</f>
        <v>0</v>
      </c>
      <c r="I14" s="227">
        <f>Položky!BE45</f>
        <v>0</v>
      </c>
    </row>
    <row r="15" spans="1:9" s="36" customFormat="1" x14ac:dyDescent="0.2">
      <c r="A15" s="224" t="str">
        <f>Položky!B46</f>
        <v>62</v>
      </c>
      <c r="B15" s="132" t="str">
        <f>Položky!C46</f>
        <v>Úpravy povrchů vnější</v>
      </c>
      <c r="C15" s="68"/>
      <c r="D15" s="133"/>
      <c r="E15" s="225">
        <f>Položky!BA50</f>
        <v>0</v>
      </c>
      <c r="F15" s="226">
        <f>Položky!BB50</f>
        <v>0</v>
      </c>
      <c r="G15" s="226">
        <f>Položky!BC50</f>
        <v>0</v>
      </c>
      <c r="H15" s="226">
        <f>Položky!BD50</f>
        <v>0</v>
      </c>
      <c r="I15" s="227">
        <f>Položky!BE50</f>
        <v>0</v>
      </c>
    </row>
    <row r="16" spans="1:9" s="36" customFormat="1" x14ac:dyDescent="0.2">
      <c r="A16" s="224" t="str">
        <f>Položky!B51</f>
        <v>63</v>
      </c>
      <c r="B16" s="132" t="str">
        <f>Položky!C51</f>
        <v>Podlahy a podlahové konstrukce</v>
      </c>
      <c r="C16" s="68"/>
      <c r="D16" s="133"/>
      <c r="E16" s="225">
        <f>Položky!BA61</f>
        <v>0</v>
      </c>
      <c r="F16" s="226">
        <f>Položky!BB61</f>
        <v>0</v>
      </c>
      <c r="G16" s="226">
        <f>Položky!BC61</f>
        <v>0</v>
      </c>
      <c r="H16" s="226">
        <f>Položky!BD61</f>
        <v>0</v>
      </c>
      <c r="I16" s="227">
        <f>Položky!BE61</f>
        <v>0</v>
      </c>
    </row>
    <row r="17" spans="1:9" s="36" customFormat="1" x14ac:dyDescent="0.2">
      <c r="A17" s="224" t="str">
        <f>Položky!B62</f>
        <v>64</v>
      </c>
      <c r="B17" s="132" t="str">
        <f>Položky!C62</f>
        <v>Výplně otvorů</v>
      </c>
      <c r="C17" s="68"/>
      <c r="D17" s="133"/>
      <c r="E17" s="225">
        <f>Položky!BA66</f>
        <v>0</v>
      </c>
      <c r="F17" s="226">
        <f>Položky!BB66</f>
        <v>0</v>
      </c>
      <c r="G17" s="226">
        <f>Položky!BC66</f>
        <v>0</v>
      </c>
      <c r="H17" s="226">
        <f>Položky!BD66</f>
        <v>0</v>
      </c>
      <c r="I17" s="227">
        <f>Položky!BE66</f>
        <v>0</v>
      </c>
    </row>
    <row r="18" spans="1:9" s="36" customFormat="1" x14ac:dyDescent="0.2">
      <c r="A18" s="224" t="str">
        <f>Položky!B67</f>
        <v>93</v>
      </c>
      <c r="B18" s="132" t="str">
        <f>Položky!C67</f>
        <v>Dokončovací práce inženýrskách staveb</v>
      </c>
      <c r="C18" s="68"/>
      <c r="D18" s="133"/>
      <c r="E18" s="225">
        <f>Položky!BA71</f>
        <v>0</v>
      </c>
      <c r="F18" s="226">
        <f>Položky!BB71</f>
        <v>0</v>
      </c>
      <c r="G18" s="226">
        <f>Položky!BC71</f>
        <v>0</v>
      </c>
      <c r="H18" s="226">
        <f>Položky!BD71</f>
        <v>0</v>
      </c>
      <c r="I18" s="227">
        <f>Položky!BE71</f>
        <v>0</v>
      </c>
    </row>
    <row r="19" spans="1:9" s="36" customFormat="1" x14ac:dyDescent="0.2">
      <c r="A19" s="224" t="str">
        <f>Položky!B72</f>
        <v>94</v>
      </c>
      <c r="B19" s="132" t="str">
        <f>Položky!C72</f>
        <v>Lešení a stavební výtahy</v>
      </c>
      <c r="C19" s="68"/>
      <c r="D19" s="133"/>
      <c r="E19" s="225">
        <f>Položky!BA74</f>
        <v>0</v>
      </c>
      <c r="F19" s="226">
        <f>Položky!BB74</f>
        <v>0</v>
      </c>
      <c r="G19" s="226">
        <f>Položky!BC74</f>
        <v>0</v>
      </c>
      <c r="H19" s="226">
        <f>Položky!BD74</f>
        <v>0</v>
      </c>
      <c r="I19" s="227">
        <f>Položky!BE74</f>
        <v>0</v>
      </c>
    </row>
    <row r="20" spans="1:9" s="36" customFormat="1" x14ac:dyDescent="0.2">
      <c r="A20" s="224" t="str">
        <f>Položky!B75</f>
        <v>95</v>
      </c>
      <c r="B20" s="132" t="str">
        <f>Položky!C75</f>
        <v>Dokončovací konstrukce na pozemních stavbách</v>
      </c>
      <c r="C20" s="68"/>
      <c r="D20" s="133"/>
      <c r="E20" s="225">
        <f>Položky!BA83</f>
        <v>0</v>
      </c>
      <c r="F20" s="226">
        <f>Položky!BB83</f>
        <v>0</v>
      </c>
      <c r="G20" s="226">
        <f>Položky!BC83</f>
        <v>0</v>
      </c>
      <c r="H20" s="226">
        <f>Položky!BD83</f>
        <v>0</v>
      </c>
      <c r="I20" s="227">
        <f>Položky!BE83</f>
        <v>0</v>
      </c>
    </row>
    <row r="21" spans="1:9" s="36" customFormat="1" x14ac:dyDescent="0.2">
      <c r="A21" s="224" t="str">
        <f>Položky!B84</f>
        <v>96</v>
      </c>
      <c r="B21" s="132" t="str">
        <f>Položky!C84</f>
        <v>Bourání konstrukcí</v>
      </c>
      <c r="C21" s="68"/>
      <c r="D21" s="133"/>
      <c r="E21" s="225">
        <f>Položky!BA107</f>
        <v>0</v>
      </c>
      <c r="F21" s="226">
        <f>Položky!BB107</f>
        <v>0</v>
      </c>
      <c r="G21" s="226">
        <f>Položky!BC107</f>
        <v>0</v>
      </c>
      <c r="H21" s="226">
        <f>Položky!BD107</f>
        <v>0</v>
      </c>
      <c r="I21" s="227">
        <f>Položky!BE107</f>
        <v>0</v>
      </c>
    </row>
    <row r="22" spans="1:9" s="36" customFormat="1" x14ac:dyDescent="0.2">
      <c r="A22" s="224" t="str">
        <f>Položky!B108</f>
        <v>97</v>
      </c>
      <c r="B22" s="132" t="str">
        <f>Položky!C108</f>
        <v>Prorážení otvorů</v>
      </c>
      <c r="C22" s="68"/>
      <c r="D22" s="133"/>
      <c r="E22" s="225">
        <f>Položky!BA113</f>
        <v>0</v>
      </c>
      <c r="F22" s="226">
        <f>Položky!BB113</f>
        <v>0</v>
      </c>
      <c r="G22" s="226">
        <f>Položky!BC113</f>
        <v>0</v>
      </c>
      <c r="H22" s="226">
        <f>Položky!BD113</f>
        <v>0</v>
      </c>
      <c r="I22" s="227">
        <f>Položky!BE113</f>
        <v>0</v>
      </c>
    </row>
    <row r="23" spans="1:9" s="36" customFormat="1" x14ac:dyDescent="0.2">
      <c r="A23" s="224" t="str">
        <f>Položky!B114</f>
        <v>99</v>
      </c>
      <c r="B23" s="132" t="str">
        <f>Položky!C114</f>
        <v>Staveništní přesun hmot</v>
      </c>
      <c r="C23" s="68"/>
      <c r="D23" s="133"/>
      <c r="E23" s="225">
        <f>Položky!BA116</f>
        <v>0</v>
      </c>
      <c r="F23" s="226">
        <f>Položky!BB116</f>
        <v>0</v>
      </c>
      <c r="G23" s="226">
        <f>Položky!BC116</f>
        <v>0</v>
      </c>
      <c r="H23" s="226">
        <f>Položky!BD116</f>
        <v>0</v>
      </c>
      <c r="I23" s="227">
        <f>Položky!BE116</f>
        <v>0</v>
      </c>
    </row>
    <row r="24" spans="1:9" s="36" customFormat="1" x14ac:dyDescent="0.2">
      <c r="A24" s="224" t="str">
        <f>Položky!B117</f>
        <v>711</v>
      </c>
      <c r="B24" s="132" t="str">
        <f>Položky!C117</f>
        <v>Izolace proti vodě</v>
      </c>
      <c r="C24" s="68"/>
      <c r="D24" s="133"/>
      <c r="E24" s="225">
        <f>Položky!BA127</f>
        <v>0</v>
      </c>
      <c r="F24" s="226">
        <f>Položky!BB127</f>
        <v>0</v>
      </c>
      <c r="G24" s="226">
        <f>Položky!BC127</f>
        <v>0</v>
      </c>
      <c r="H24" s="226">
        <f>Položky!BD127</f>
        <v>0</v>
      </c>
      <c r="I24" s="227">
        <f>Položky!BE127</f>
        <v>0</v>
      </c>
    </row>
    <row r="25" spans="1:9" s="36" customFormat="1" x14ac:dyDescent="0.2">
      <c r="A25" s="224" t="str">
        <f>Položky!B128</f>
        <v>764</v>
      </c>
      <c r="B25" s="132" t="str">
        <f>Položky!C128</f>
        <v>Konstrukce klempířské</v>
      </c>
      <c r="C25" s="68"/>
      <c r="D25" s="133"/>
      <c r="E25" s="225">
        <f>Položky!BA139</f>
        <v>0</v>
      </c>
      <c r="F25" s="226">
        <f>Položky!BB139</f>
        <v>0</v>
      </c>
      <c r="G25" s="226">
        <f>Položky!BC139</f>
        <v>0</v>
      </c>
      <c r="H25" s="226">
        <f>Položky!BD139</f>
        <v>0</v>
      </c>
      <c r="I25" s="227">
        <f>Položky!BE139</f>
        <v>0</v>
      </c>
    </row>
    <row r="26" spans="1:9" s="36" customFormat="1" x14ac:dyDescent="0.2">
      <c r="A26" s="224" t="str">
        <f>Položky!B140</f>
        <v>766</v>
      </c>
      <c r="B26" s="132" t="str">
        <f>Položky!C140</f>
        <v>Konstrukce truhlářské</v>
      </c>
      <c r="C26" s="68"/>
      <c r="D26" s="133"/>
      <c r="E26" s="225">
        <f>Položky!BA149</f>
        <v>0</v>
      </c>
      <c r="F26" s="226">
        <f>Položky!BB149</f>
        <v>0</v>
      </c>
      <c r="G26" s="226">
        <f>Položky!BC149</f>
        <v>0</v>
      </c>
      <c r="H26" s="226">
        <f>Položky!BD149</f>
        <v>0</v>
      </c>
      <c r="I26" s="227">
        <f>Položky!BE149</f>
        <v>0</v>
      </c>
    </row>
    <row r="27" spans="1:9" s="36" customFormat="1" x14ac:dyDescent="0.2">
      <c r="A27" s="224" t="str">
        <f>Položky!B150</f>
        <v>767</v>
      </c>
      <c r="B27" s="132" t="str">
        <f>Položky!C150</f>
        <v>Konstrukce zámečnické</v>
      </c>
      <c r="C27" s="68"/>
      <c r="D27" s="133"/>
      <c r="E27" s="225">
        <f>Položky!BA177</f>
        <v>0</v>
      </c>
      <c r="F27" s="226">
        <f>Položky!BB177</f>
        <v>0</v>
      </c>
      <c r="G27" s="226">
        <f>Položky!BC177</f>
        <v>0</v>
      </c>
      <c r="H27" s="226">
        <f>Položky!BD177</f>
        <v>0</v>
      </c>
      <c r="I27" s="227">
        <f>Položky!BE177</f>
        <v>0</v>
      </c>
    </row>
    <row r="28" spans="1:9" s="36" customFormat="1" x14ac:dyDescent="0.2">
      <c r="A28" s="224" t="str">
        <f>Položky!B178</f>
        <v>769</v>
      </c>
      <c r="B28" s="132" t="str">
        <f>Položky!C178</f>
        <v>Otvorové prvky z plastu</v>
      </c>
      <c r="C28" s="68"/>
      <c r="D28" s="133"/>
      <c r="E28" s="225">
        <f>Položky!BA191</f>
        <v>0</v>
      </c>
      <c r="F28" s="226">
        <f>Položky!BB191</f>
        <v>0</v>
      </c>
      <c r="G28" s="226">
        <f>Položky!BC191</f>
        <v>0</v>
      </c>
      <c r="H28" s="226">
        <f>Položky!BD191</f>
        <v>0</v>
      </c>
      <c r="I28" s="227">
        <f>Položky!BE191</f>
        <v>0</v>
      </c>
    </row>
    <row r="29" spans="1:9" s="36" customFormat="1" x14ac:dyDescent="0.2">
      <c r="A29" s="224" t="str">
        <f>Položky!B192</f>
        <v>771</v>
      </c>
      <c r="B29" s="132" t="str">
        <f>Položky!C192</f>
        <v>Podlahy z dlaždic a obklady</v>
      </c>
      <c r="C29" s="68"/>
      <c r="D29" s="133"/>
      <c r="E29" s="225">
        <f>Položky!BA205</f>
        <v>0</v>
      </c>
      <c r="F29" s="226">
        <f>Položky!BB205</f>
        <v>0</v>
      </c>
      <c r="G29" s="226">
        <f>Položky!BC205</f>
        <v>0</v>
      </c>
      <c r="H29" s="226">
        <f>Položky!BD205</f>
        <v>0</v>
      </c>
      <c r="I29" s="227">
        <f>Položky!BE205</f>
        <v>0</v>
      </c>
    </row>
    <row r="30" spans="1:9" s="36" customFormat="1" x14ac:dyDescent="0.2">
      <c r="A30" s="224" t="str">
        <f>Položky!B206</f>
        <v>781</v>
      </c>
      <c r="B30" s="132" t="str">
        <f>Položky!C206</f>
        <v>Obklady keramické</v>
      </c>
      <c r="C30" s="68"/>
      <c r="D30" s="133"/>
      <c r="E30" s="225">
        <f>Položky!BA221</f>
        <v>0</v>
      </c>
      <c r="F30" s="226">
        <f>Položky!BB221</f>
        <v>0</v>
      </c>
      <c r="G30" s="226">
        <f>Položky!BC221</f>
        <v>0</v>
      </c>
      <c r="H30" s="226">
        <f>Položky!BD221</f>
        <v>0</v>
      </c>
      <c r="I30" s="227">
        <f>Položky!BE221</f>
        <v>0</v>
      </c>
    </row>
    <row r="31" spans="1:9" s="36" customFormat="1" x14ac:dyDescent="0.2">
      <c r="A31" s="224" t="str">
        <f>Položky!B222</f>
        <v>784</v>
      </c>
      <c r="B31" s="132" t="str">
        <f>Položky!C222</f>
        <v>Malby</v>
      </c>
      <c r="C31" s="68"/>
      <c r="D31" s="133"/>
      <c r="E31" s="225">
        <f>Položky!BA225</f>
        <v>0</v>
      </c>
      <c r="F31" s="226">
        <f>Položky!BB225</f>
        <v>0</v>
      </c>
      <c r="G31" s="226">
        <f>Položky!BC225</f>
        <v>0</v>
      </c>
      <c r="H31" s="226">
        <f>Položky!BD225</f>
        <v>0</v>
      </c>
      <c r="I31" s="227">
        <f>Položky!BE225</f>
        <v>0</v>
      </c>
    </row>
    <row r="32" spans="1:9" s="36" customFormat="1" x14ac:dyDescent="0.2">
      <c r="A32" s="224" t="str">
        <f>Položky!B226</f>
        <v>M21</v>
      </c>
      <c r="B32" s="132" t="str">
        <f>Položky!C226</f>
        <v>Elektromontáže</v>
      </c>
      <c r="C32" s="68"/>
      <c r="D32" s="133"/>
      <c r="E32" s="225">
        <f>Položky!BA228</f>
        <v>0</v>
      </c>
      <c r="F32" s="226">
        <f>Položky!BB228</f>
        <v>0</v>
      </c>
      <c r="G32" s="226">
        <f>Položky!BC228</f>
        <v>0</v>
      </c>
      <c r="H32" s="226">
        <f>Položky!BD228</f>
        <v>0</v>
      </c>
      <c r="I32" s="227">
        <f>Položky!BE228</f>
        <v>0</v>
      </c>
    </row>
    <row r="33" spans="1:57" s="36" customFormat="1" ht="13.5" thickBot="1" x14ac:dyDescent="0.25">
      <c r="A33" s="224" t="str">
        <f>Položky!B229</f>
        <v>D96</v>
      </c>
      <c r="B33" s="132" t="str">
        <f>Položky!C229</f>
        <v>Přesuny suti a vybouraných hmot</v>
      </c>
      <c r="C33" s="68"/>
      <c r="D33" s="133"/>
      <c r="E33" s="225">
        <f>Položky!BA237</f>
        <v>0</v>
      </c>
      <c r="F33" s="226">
        <f>Položky!BB237</f>
        <v>0</v>
      </c>
      <c r="G33" s="226">
        <f>Položky!BC237</f>
        <v>0</v>
      </c>
      <c r="H33" s="226">
        <f>Položky!BD237</f>
        <v>0</v>
      </c>
      <c r="I33" s="227">
        <f>Položky!BE237</f>
        <v>0</v>
      </c>
    </row>
    <row r="34" spans="1:57" s="140" customFormat="1" ht="13.5" thickBot="1" x14ac:dyDescent="0.25">
      <c r="A34" s="134"/>
      <c r="B34" s="135" t="s">
        <v>57</v>
      </c>
      <c r="C34" s="135"/>
      <c r="D34" s="136"/>
      <c r="E34" s="137">
        <f>SUM(E7:E33)</f>
        <v>0</v>
      </c>
      <c r="F34" s="138">
        <f>SUM(F7:F33)</f>
        <v>0</v>
      </c>
      <c r="G34" s="138">
        <f>SUM(G7:G33)</f>
        <v>0</v>
      </c>
      <c r="H34" s="138">
        <f>SUM(H7:H33)</f>
        <v>0</v>
      </c>
      <c r="I34" s="139">
        <f>SUM(I7:I33)</f>
        <v>0</v>
      </c>
    </row>
    <row r="35" spans="1:57" x14ac:dyDescent="0.2">
      <c r="A35" s="68"/>
      <c r="B35" s="68"/>
      <c r="C35" s="68"/>
      <c r="D35" s="68"/>
      <c r="E35" s="68"/>
      <c r="F35" s="68"/>
      <c r="G35" s="68"/>
      <c r="H35" s="68"/>
      <c r="I35" s="68"/>
    </row>
    <row r="36" spans="1:57" ht="19.5" customHeight="1" x14ac:dyDescent="0.25">
      <c r="A36" s="124" t="s">
        <v>58</v>
      </c>
      <c r="B36" s="124"/>
      <c r="C36" s="124"/>
      <c r="D36" s="124"/>
      <c r="E36" s="124"/>
      <c r="F36" s="124"/>
      <c r="G36" s="141"/>
      <c r="H36" s="124"/>
      <c r="I36" s="124"/>
      <c r="BA36" s="42"/>
      <c r="BB36" s="42"/>
      <c r="BC36" s="42"/>
      <c r="BD36" s="42"/>
      <c r="BE36" s="42"/>
    </row>
    <row r="37" spans="1:57" ht="13.5" thickBot="1" x14ac:dyDescent="0.25">
      <c r="A37" s="81"/>
      <c r="B37" s="81"/>
      <c r="C37" s="81"/>
      <c r="D37" s="81"/>
      <c r="E37" s="81"/>
      <c r="F37" s="81"/>
      <c r="G37" s="81"/>
      <c r="H37" s="81"/>
      <c r="I37" s="81"/>
    </row>
    <row r="38" spans="1:57" x14ac:dyDescent="0.2">
      <c r="A38" s="75" t="s">
        <v>59</v>
      </c>
      <c r="B38" s="76"/>
      <c r="C38" s="76"/>
      <c r="D38" s="142"/>
      <c r="E38" s="143" t="s">
        <v>60</v>
      </c>
      <c r="F38" s="144" t="s">
        <v>61</v>
      </c>
      <c r="G38" s="145" t="s">
        <v>62</v>
      </c>
      <c r="H38" s="146"/>
      <c r="I38" s="147" t="s">
        <v>60</v>
      </c>
    </row>
    <row r="39" spans="1:57" x14ac:dyDescent="0.2">
      <c r="A39" s="66"/>
      <c r="B39" s="57"/>
      <c r="C39" s="57"/>
      <c r="D39" s="148"/>
      <c r="E39" s="149"/>
      <c r="F39" s="150"/>
      <c r="G39" s="151">
        <f>CHOOSE(BA39+1,HSV+PSV,HSV+PSV+Mont,HSV+PSV+Dodavka+Mont,HSV,PSV,Mont,Dodavka,Mont+Dodavka,0)</f>
        <v>0</v>
      </c>
      <c r="H39" s="152"/>
      <c r="I39" s="153">
        <f>E39+F39*G39/100</f>
        <v>0</v>
      </c>
      <c r="BA39">
        <v>8</v>
      </c>
    </row>
    <row r="40" spans="1:57" ht="13.5" thickBot="1" x14ac:dyDescent="0.25">
      <c r="A40" s="154"/>
      <c r="B40" s="155" t="s">
        <v>63</v>
      </c>
      <c r="C40" s="156"/>
      <c r="D40" s="157"/>
      <c r="E40" s="158"/>
      <c r="F40" s="159"/>
      <c r="G40" s="159"/>
      <c r="H40" s="160">
        <f>SUM(H39:H39)</f>
        <v>0</v>
      </c>
      <c r="I40" s="161"/>
    </row>
    <row r="42" spans="1:57" x14ac:dyDescent="0.2">
      <c r="B42" s="140"/>
      <c r="F42" s="162"/>
      <c r="G42" s="163"/>
      <c r="H42" s="163"/>
      <c r="I42" s="164"/>
    </row>
    <row r="43" spans="1:57" x14ac:dyDescent="0.2">
      <c r="F43" s="162"/>
      <c r="G43" s="163"/>
      <c r="H43" s="163"/>
      <c r="I43" s="164"/>
    </row>
    <row r="44" spans="1:57" x14ac:dyDescent="0.2">
      <c r="F44" s="162"/>
      <c r="G44" s="163"/>
      <c r="H44" s="163"/>
      <c r="I44" s="164"/>
    </row>
    <row r="45" spans="1:57" x14ac:dyDescent="0.2">
      <c r="F45" s="162"/>
      <c r="G45" s="163"/>
      <c r="H45" s="163"/>
      <c r="I45" s="164"/>
    </row>
    <row r="46" spans="1:57" x14ac:dyDescent="0.2">
      <c r="F46" s="162"/>
      <c r="G46" s="163"/>
      <c r="H46" s="163"/>
      <c r="I46" s="164"/>
    </row>
    <row r="47" spans="1:57" x14ac:dyDescent="0.2">
      <c r="F47" s="162"/>
      <c r="G47" s="163"/>
      <c r="H47" s="163"/>
      <c r="I47" s="164"/>
    </row>
    <row r="48" spans="1:57" x14ac:dyDescent="0.2">
      <c r="F48" s="162"/>
      <c r="G48" s="163"/>
      <c r="H48" s="163"/>
      <c r="I48" s="164"/>
    </row>
    <row r="49" spans="6:9" x14ac:dyDescent="0.2">
      <c r="F49" s="162"/>
      <c r="G49" s="163"/>
      <c r="H49" s="163"/>
      <c r="I49" s="164"/>
    </row>
    <row r="50" spans="6:9" x14ac:dyDescent="0.2">
      <c r="F50" s="162"/>
      <c r="G50" s="163"/>
      <c r="H50" s="163"/>
      <c r="I50" s="164"/>
    </row>
    <row r="51" spans="6:9" x14ac:dyDescent="0.2">
      <c r="F51" s="162"/>
      <c r="G51" s="163"/>
      <c r="H51" s="163"/>
      <c r="I51" s="164"/>
    </row>
    <row r="52" spans="6:9" x14ac:dyDescent="0.2">
      <c r="F52" s="162"/>
      <c r="G52" s="163"/>
      <c r="H52" s="163"/>
      <c r="I52" s="164"/>
    </row>
    <row r="53" spans="6:9" x14ac:dyDescent="0.2">
      <c r="F53" s="162"/>
      <c r="G53" s="163"/>
      <c r="H53" s="163"/>
      <c r="I53" s="164"/>
    </row>
    <row r="54" spans="6:9" x14ac:dyDescent="0.2">
      <c r="F54" s="162"/>
      <c r="G54" s="163"/>
      <c r="H54" s="163"/>
      <c r="I54" s="164"/>
    </row>
    <row r="55" spans="6:9" x14ac:dyDescent="0.2">
      <c r="F55" s="162"/>
      <c r="G55" s="163"/>
      <c r="H55" s="163"/>
      <c r="I55" s="164"/>
    </row>
    <row r="56" spans="6:9" x14ac:dyDescent="0.2">
      <c r="F56" s="162"/>
      <c r="G56" s="163"/>
      <c r="H56" s="163"/>
      <c r="I56" s="164"/>
    </row>
    <row r="57" spans="6:9" x14ac:dyDescent="0.2">
      <c r="F57" s="162"/>
      <c r="G57" s="163"/>
      <c r="H57" s="163"/>
      <c r="I57" s="164"/>
    </row>
    <row r="58" spans="6:9" x14ac:dyDescent="0.2">
      <c r="F58" s="162"/>
      <c r="G58" s="163"/>
      <c r="H58" s="163"/>
      <c r="I58" s="164"/>
    </row>
    <row r="59" spans="6:9" x14ac:dyDescent="0.2">
      <c r="F59" s="162"/>
      <c r="G59" s="163"/>
      <c r="H59" s="163"/>
      <c r="I59" s="164"/>
    </row>
    <row r="60" spans="6:9" x14ac:dyDescent="0.2">
      <c r="F60" s="162"/>
      <c r="G60" s="163"/>
      <c r="H60" s="163"/>
      <c r="I60" s="164"/>
    </row>
    <row r="61" spans="6:9" x14ac:dyDescent="0.2">
      <c r="F61" s="162"/>
      <c r="G61" s="163"/>
      <c r="H61" s="163"/>
      <c r="I61" s="164"/>
    </row>
    <row r="62" spans="6:9" x14ac:dyDescent="0.2">
      <c r="F62" s="162"/>
      <c r="G62" s="163"/>
      <c r="H62" s="163"/>
      <c r="I62" s="164"/>
    </row>
    <row r="63" spans="6:9" x14ac:dyDescent="0.2">
      <c r="F63" s="162"/>
      <c r="G63" s="163"/>
      <c r="H63" s="163"/>
      <c r="I63" s="164"/>
    </row>
    <row r="64" spans="6:9" x14ac:dyDescent="0.2">
      <c r="F64" s="162"/>
      <c r="G64" s="163"/>
      <c r="H64" s="163"/>
      <c r="I64" s="164"/>
    </row>
    <row r="65" spans="6:9" x14ac:dyDescent="0.2">
      <c r="F65" s="162"/>
      <c r="G65" s="163"/>
      <c r="H65" s="163"/>
      <c r="I65" s="164"/>
    </row>
    <row r="66" spans="6:9" x14ac:dyDescent="0.2">
      <c r="F66" s="162"/>
      <c r="G66" s="163"/>
      <c r="H66" s="163"/>
      <c r="I66" s="164"/>
    </row>
    <row r="67" spans="6:9" x14ac:dyDescent="0.2">
      <c r="F67" s="162"/>
      <c r="G67" s="163"/>
      <c r="H67" s="163"/>
      <c r="I67" s="164"/>
    </row>
    <row r="68" spans="6:9" x14ac:dyDescent="0.2">
      <c r="F68" s="162"/>
      <c r="G68" s="163"/>
      <c r="H68" s="163"/>
      <c r="I68" s="164"/>
    </row>
    <row r="69" spans="6:9" x14ac:dyDescent="0.2">
      <c r="F69" s="162"/>
      <c r="G69" s="163"/>
      <c r="H69" s="163"/>
      <c r="I69" s="164"/>
    </row>
    <row r="70" spans="6:9" x14ac:dyDescent="0.2">
      <c r="F70" s="162"/>
      <c r="G70" s="163"/>
      <c r="H70" s="163"/>
      <c r="I70" s="164"/>
    </row>
    <row r="71" spans="6:9" x14ac:dyDescent="0.2">
      <c r="F71" s="162"/>
      <c r="G71" s="163"/>
      <c r="H71" s="163"/>
      <c r="I71" s="164"/>
    </row>
    <row r="72" spans="6:9" x14ac:dyDescent="0.2">
      <c r="F72" s="162"/>
      <c r="G72" s="163"/>
      <c r="H72" s="163"/>
      <c r="I72" s="164"/>
    </row>
    <row r="73" spans="6:9" x14ac:dyDescent="0.2">
      <c r="F73" s="162"/>
      <c r="G73" s="163"/>
      <c r="H73" s="163"/>
      <c r="I73" s="164"/>
    </row>
    <row r="74" spans="6:9" x14ac:dyDescent="0.2">
      <c r="F74" s="162"/>
      <c r="G74" s="163"/>
      <c r="H74" s="163"/>
      <c r="I74" s="164"/>
    </row>
    <row r="75" spans="6:9" x14ac:dyDescent="0.2">
      <c r="F75" s="162"/>
      <c r="G75" s="163"/>
      <c r="H75" s="163"/>
      <c r="I75" s="164"/>
    </row>
    <row r="76" spans="6:9" x14ac:dyDescent="0.2">
      <c r="F76" s="162"/>
      <c r="G76" s="163"/>
      <c r="H76" s="163"/>
      <c r="I76" s="164"/>
    </row>
    <row r="77" spans="6:9" x14ac:dyDescent="0.2">
      <c r="F77" s="162"/>
      <c r="G77" s="163"/>
      <c r="H77" s="163"/>
      <c r="I77" s="164"/>
    </row>
    <row r="78" spans="6:9" x14ac:dyDescent="0.2">
      <c r="F78" s="162"/>
      <c r="G78" s="163"/>
      <c r="H78" s="163"/>
      <c r="I78" s="164"/>
    </row>
    <row r="79" spans="6:9" x14ac:dyDescent="0.2">
      <c r="F79" s="162"/>
      <c r="G79" s="163"/>
      <c r="H79" s="163"/>
      <c r="I79" s="164"/>
    </row>
    <row r="80" spans="6:9" x14ac:dyDescent="0.2">
      <c r="F80" s="162"/>
      <c r="G80" s="163"/>
      <c r="H80" s="163"/>
      <c r="I80" s="164"/>
    </row>
    <row r="81" spans="6:9" x14ac:dyDescent="0.2">
      <c r="F81" s="162"/>
      <c r="G81" s="163"/>
      <c r="H81" s="163"/>
      <c r="I81" s="164"/>
    </row>
    <row r="82" spans="6:9" x14ac:dyDescent="0.2">
      <c r="F82" s="162"/>
      <c r="G82" s="163"/>
      <c r="H82" s="163"/>
      <c r="I82" s="164"/>
    </row>
    <row r="83" spans="6:9" x14ac:dyDescent="0.2">
      <c r="F83" s="162"/>
      <c r="G83" s="163"/>
      <c r="H83" s="163"/>
      <c r="I83" s="164"/>
    </row>
    <row r="84" spans="6:9" x14ac:dyDescent="0.2">
      <c r="F84" s="162"/>
      <c r="G84" s="163"/>
      <c r="H84" s="163"/>
      <c r="I84" s="164"/>
    </row>
    <row r="85" spans="6:9" x14ac:dyDescent="0.2">
      <c r="F85" s="162"/>
      <c r="G85" s="163"/>
      <c r="H85" s="163"/>
      <c r="I85" s="164"/>
    </row>
    <row r="86" spans="6:9" x14ac:dyDescent="0.2">
      <c r="F86" s="162"/>
      <c r="G86" s="163"/>
      <c r="H86" s="163"/>
      <c r="I86" s="164"/>
    </row>
    <row r="87" spans="6:9" x14ac:dyDescent="0.2">
      <c r="F87" s="162"/>
      <c r="G87" s="163"/>
      <c r="H87" s="163"/>
      <c r="I87" s="164"/>
    </row>
    <row r="88" spans="6:9" x14ac:dyDescent="0.2">
      <c r="F88" s="162"/>
      <c r="G88" s="163"/>
      <c r="H88" s="163"/>
      <c r="I88" s="164"/>
    </row>
    <row r="89" spans="6:9" x14ac:dyDescent="0.2">
      <c r="F89" s="162"/>
      <c r="G89" s="163"/>
      <c r="H89" s="163"/>
      <c r="I89" s="164"/>
    </row>
    <row r="90" spans="6:9" x14ac:dyDescent="0.2">
      <c r="F90" s="162"/>
      <c r="G90" s="163"/>
      <c r="H90" s="163"/>
      <c r="I90" s="164"/>
    </row>
    <row r="91" spans="6:9" x14ac:dyDescent="0.2">
      <c r="F91" s="162"/>
      <c r="G91" s="163"/>
      <c r="H91" s="163"/>
      <c r="I91" s="164"/>
    </row>
  </sheetData>
  <mergeCells count="4">
    <mergeCell ref="A1:B1"/>
    <mergeCell ref="A2:B2"/>
    <mergeCell ref="G2:I2"/>
    <mergeCell ref="H40:I40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CZ310"/>
  <sheetViews>
    <sheetView showGridLines="0" showZeros="0" zoomScaleNormal="100" workbookViewId="0">
      <selection activeCell="A237" sqref="A237:IV239"/>
    </sheetView>
  </sheetViews>
  <sheetFormatPr defaultRowHeight="12.75" x14ac:dyDescent="0.2"/>
  <cols>
    <col min="1" max="1" width="4.42578125" style="166" customWidth="1"/>
    <col min="2" max="2" width="11.5703125" style="166" customWidth="1"/>
    <col min="3" max="3" width="40.42578125" style="166" customWidth="1"/>
    <col min="4" max="4" width="5.5703125" style="166" customWidth="1"/>
    <col min="5" max="5" width="8.5703125" style="218" customWidth="1"/>
    <col min="6" max="6" width="9.85546875" style="166" customWidth="1"/>
    <col min="7" max="7" width="13.85546875" style="166" customWidth="1"/>
    <col min="8" max="11" width="9.140625" style="166"/>
    <col min="12" max="12" width="75.42578125" style="166" customWidth="1"/>
    <col min="13" max="13" width="45.28515625" style="166" customWidth="1"/>
    <col min="14" max="16384" width="9.140625" style="166"/>
  </cols>
  <sheetData>
    <row r="1" spans="1:104" ht="15.75" x14ac:dyDescent="0.25">
      <c r="A1" s="165" t="s">
        <v>77</v>
      </c>
      <c r="B1" s="165"/>
      <c r="C1" s="165"/>
      <c r="D1" s="165"/>
      <c r="E1" s="165"/>
      <c r="F1" s="165"/>
      <c r="G1" s="165"/>
    </row>
    <row r="2" spans="1:104" ht="14.25" customHeight="1" thickBot="1" x14ac:dyDescent="0.25">
      <c r="A2" s="167"/>
      <c r="B2" s="168"/>
      <c r="C2" s="169"/>
      <c r="D2" s="169"/>
      <c r="E2" s="170"/>
      <c r="F2" s="169"/>
      <c r="G2" s="169"/>
    </row>
    <row r="3" spans="1:104" ht="13.5" thickTop="1" x14ac:dyDescent="0.2">
      <c r="A3" s="107" t="s">
        <v>48</v>
      </c>
      <c r="B3" s="108"/>
      <c r="C3" s="109" t="str">
        <f>CONCATENATE(cislostavby," ",nazevstavby)</f>
        <v>E6150/01/9 Brno,Malinovského nám.oprava veřej.WC</v>
      </c>
      <c r="D3" s="110"/>
      <c r="E3" s="171" t="s">
        <v>64</v>
      </c>
      <c r="F3" s="172" t="str">
        <f>Rekapitulace!H1</f>
        <v>E6150/01/9</v>
      </c>
      <c r="G3" s="173"/>
    </row>
    <row r="4" spans="1:104" ht="13.5" thickBot="1" x14ac:dyDescent="0.25">
      <c r="A4" s="174" t="s">
        <v>50</v>
      </c>
      <c r="B4" s="116"/>
      <c r="C4" s="117" t="str">
        <f>CONCATENATE(cisloobjektu," ",nazevobjektu)</f>
        <v>SO 01 oprava veřejného podzemního WC</v>
      </c>
      <c r="D4" s="118"/>
      <c r="E4" s="175" t="str">
        <f>Rekapitulace!G2</f>
        <v>oprava veřejného podzemního WC(5.6.19)</v>
      </c>
      <c r="F4" s="176"/>
      <c r="G4" s="177"/>
    </row>
    <row r="5" spans="1:104" ht="13.5" thickTop="1" x14ac:dyDescent="0.2">
      <c r="A5" s="178"/>
      <c r="B5" s="167"/>
      <c r="C5" s="167"/>
      <c r="D5" s="167"/>
      <c r="E5" s="179"/>
      <c r="F5" s="167"/>
      <c r="G5" s="180"/>
    </row>
    <row r="6" spans="1:104" x14ac:dyDescent="0.2">
      <c r="A6" s="181" t="s">
        <v>65</v>
      </c>
      <c r="B6" s="182" t="s">
        <v>66</v>
      </c>
      <c r="C6" s="182" t="s">
        <v>67</v>
      </c>
      <c r="D6" s="182" t="s">
        <v>68</v>
      </c>
      <c r="E6" s="183" t="s">
        <v>69</v>
      </c>
      <c r="F6" s="182" t="s">
        <v>70</v>
      </c>
      <c r="G6" s="184" t="s">
        <v>71</v>
      </c>
    </row>
    <row r="7" spans="1:104" x14ac:dyDescent="0.2">
      <c r="A7" s="185" t="s">
        <v>72</v>
      </c>
      <c r="B7" s="186" t="s">
        <v>83</v>
      </c>
      <c r="C7" s="187" t="s">
        <v>84</v>
      </c>
      <c r="D7" s="188"/>
      <c r="E7" s="189"/>
      <c r="F7" s="189"/>
      <c r="G7" s="190"/>
      <c r="H7" s="191"/>
      <c r="I7" s="191"/>
      <c r="O7" s="192">
        <v>1</v>
      </c>
    </row>
    <row r="8" spans="1:104" ht="22.5" x14ac:dyDescent="0.2">
      <c r="A8" s="193">
        <v>1</v>
      </c>
      <c r="B8" s="194" t="s">
        <v>85</v>
      </c>
      <c r="C8" s="195" t="s">
        <v>86</v>
      </c>
      <c r="D8" s="196" t="s">
        <v>87</v>
      </c>
      <c r="E8" s="197">
        <v>1</v>
      </c>
      <c r="F8" s="197">
        <v>0</v>
      </c>
      <c r="G8" s="198">
        <f>E8*F8</f>
        <v>0</v>
      </c>
      <c r="O8" s="192">
        <v>2</v>
      </c>
      <c r="AA8" s="166">
        <v>11</v>
      </c>
      <c r="AB8" s="166">
        <v>3</v>
      </c>
      <c r="AC8" s="166">
        <v>24</v>
      </c>
      <c r="AZ8" s="166">
        <v>1</v>
      </c>
      <c r="BA8" s="166">
        <f>IF(AZ8=1,G8,0)</f>
        <v>0</v>
      </c>
      <c r="BB8" s="166">
        <f>IF(AZ8=2,G8,0)</f>
        <v>0</v>
      </c>
      <c r="BC8" s="166">
        <f>IF(AZ8=3,G8,0)</f>
        <v>0</v>
      </c>
      <c r="BD8" s="166">
        <f>IF(AZ8=4,G8,0)</f>
        <v>0</v>
      </c>
      <c r="BE8" s="166">
        <f>IF(AZ8=5,G8,0)</f>
        <v>0</v>
      </c>
      <c r="CA8" s="199">
        <v>11</v>
      </c>
      <c r="CB8" s="199">
        <v>3</v>
      </c>
      <c r="CZ8" s="166">
        <v>0</v>
      </c>
    </row>
    <row r="9" spans="1:104" x14ac:dyDescent="0.2">
      <c r="A9" s="208"/>
      <c r="B9" s="209" t="s">
        <v>75</v>
      </c>
      <c r="C9" s="210" t="str">
        <f>CONCATENATE(B7," ",C7)</f>
        <v>0 Přípravné a pomocné práce</v>
      </c>
      <c r="D9" s="211"/>
      <c r="E9" s="212"/>
      <c r="F9" s="213"/>
      <c r="G9" s="214">
        <f>SUM(G7:G8)</f>
        <v>0</v>
      </c>
      <c r="O9" s="192">
        <v>4</v>
      </c>
      <c r="BA9" s="215">
        <f>SUM(BA7:BA8)</f>
        <v>0</v>
      </c>
      <c r="BB9" s="215">
        <f>SUM(BB7:BB8)</f>
        <v>0</v>
      </c>
      <c r="BC9" s="215">
        <f>SUM(BC7:BC8)</f>
        <v>0</v>
      </c>
      <c r="BD9" s="215">
        <f>SUM(BD7:BD8)</f>
        <v>0</v>
      </c>
      <c r="BE9" s="215">
        <f>SUM(BE7:BE8)</f>
        <v>0</v>
      </c>
    </row>
    <row r="10" spans="1:104" x14ac:dyDescent="0.2">
      <c r="A10" s="185" t="s">
        <v>72</v>
      </c>
      <c r="B10" s="186" t="s">
        <v>73</v>
      </c>
      <c r="C10" s="187" t="s">
        <v>74</v>
      </c>
      <c r="D10" s="188"/>
      <c r="E10" s="189"/>
      <c r="F10" s="189"/>
      <c r="G10" s="190"/>
      <c r="H10" s="191"/>
      <c r="I10" s="191"/>
      <c r="O10" s="192">
        <v>1</v>
      </c>
    </row>
    <row r="11" spans="1:104" ht="22.5" x14ac:dyDescent="0.2">
      <c r="A11" s="193">
        <v>2</v>
      </c>
      <c r="B11" s="194" t="s">
        <v>88</v>
      </c>
      <c r="C11" s="195" t="s">
        <v>89</v>
      </c>
      <c r="D11" s="196" t="s">
        <v>90</v>
      </c>
      <c r="E11" s="197">
        <v>1</v>
      </c>
      <c r="F11" s="197">
        <v>0</v>
      </c>
      <c r="G11" s="198">
        <f>E11*F11</f>
        <v>0</v>
      </c>
      <c r="O11" s="192">
        <v>2</v>
      </c>
      <c r="AA11" s="166">
        <v>1</v>
      </c>
      <c r="AB11" s="166">
        <v>0</v>
      </c>
      <c r="AC11" s="166">
        <v>0</v>
      </c>
      <c r="AZ11" s="166">
        <v>1</v>
      </c>
      <c r="BA11" s="166">
        <f>IF(AZ11=1,G11,0)</f>
        <v>0</v>
      </c>
      <c r="BB11" s="166">
        <f>IF(AZ11=2,G11,0)</f>
        <v>0</v>
      </c>
      <c r="BC11" s="166">
        <f>IF(AZ11=3,G11,0)</f>
        <v>0</v>
      </c>
      <c r="BD11" s="166">
        <f>IF(AZ11=4,G11,0)</f>
        <v>0</v>
      </c>
      <c r="BE11" s="166">
        <f>IF(AZ11=5,G11,0)</f>
        <v>0</v>
      </c>
      <c r="CA11" s="199">
        <v>1</v>
      </c>
      <c r="CB11" s="199">
        <v>0</v>
      </c>
      <c r="CZ11" s="166">
        <v>0</v>
      </c>
    </row>
    <row r="12" spans="1:104" x14ac:dyDescent="0.2">
      <c r="A12" s="200"/>
      <c r="B12" s="202"/>
      <c r="C12" s="203" t="s">
        <v>91</v>
      </c>
      <c r="D12" s="204"/>
      <c r="E12" s="205">
        <v>1</v>
      </c>
      <c r="F12" s="206"/>
      <c r="G12" s="207"/>
      <c r="M12" s="201" t="s">
        <v>91</v>
      </c>
      <c r="O12" s="192"/>
    </row>
    <row r="13" spans="1:104" x14ac:dyDescent="0.2">
      <c r="A13" s="193">
        <v>3</v>
      </c>
      <c r="B13" s="194" t="s">
        <v>92</v>
      </c>
      <c r="C13" s="195" t="s">
        <v>93</v>
      </c>
      <c r="D13" s="196" t="s">
        <v>90</v>
      </c>
      <c r="E13" s="197">
        <v>1</v>
      </c>
      <c r="F13" s="197">
        <v>0</v>
      </c>
      <c r="G13" s="198">
        <f>E13*F13</f>
        <v>0</v>
      </c>
      <c r="O13" s="192">
        <v>2</v>
      </c>
      <c r="AA13" s="166">
        <v>1</v>
      </c>
      <c r="AB13" s="166">
        <v>1</v>
      </c>
      <c r="AC13" s="166">
        <v>1</v>
      </c>
      <c r="AZ13" s="166">
        <v>1</v>
      </c>
      <c r="BA13" s="166">
        <f>IF(AZ13=1,G13,0)</f>
        <v>0</v>
      </c>
      <c r="BB13" s="166">
        <f>IF(AZ13=2,G13,0)</f>
        <v>0</v>
      </c>
      <c r="BC13" s="166">
        <f>IF(AZ13=3,G13,0)</f>
        <v>0</v>
      </c>
      <c r="BD13" s="166">
        <f>IF(AZ13=4,G13,0)</f>
        <v>0</v>
      </c>
      <c r="BE13" s="166">
        <f>IF(AZ13=5,G13,0)</f>
        <v>0</v>
      </c>
      <c r="CA13" s="199">
        <v>1</v>
      </c>
      <c r="CB13" s="199">
        <v>1</v>
      </c>
      <c r="CZ13" s="166">
        <v>0</v>
      </c>
    </row>
    <row r="14" spans="1:104" x14ac:dyDescent="0.2">
      <c r="A14" s="193">
        <v>4</v>
      </c>
      <c r="B14" s="194" t="s">
        <v>94</v>
      </c>
      <c r="C14" s="195" t="s">
        <v>95</v>
      </c>
      <c r="D14" s="196" t="s">
        <v>90</v>
      </c>
      <c r="E14" s="197">
        <v>1</v>
      </c>
      <c r="F14" s="197">
        <v>0</v>
      </c>
      <c r="G14" s="198">
        <f>E14*F14</f>
        <v>0</v>
      </c>
      <c r="O14" s="192">
        <v>2</v>
      </c>
      <c r="AA14" s="166">
        <v>1</v>
      </c>
      <c r="AB14" s="166">
        <v>1</v>
      </c>
      <c r="AC14" s="166">
        <v>1</v>
      </c>
      <c r="AZ14" s="166">
        <v>1</v>
      </c>
      <c r="BA14" s="166">
        <f>IF(AZ14=1,G14,0)</f>
        <v>0</v>
      </c>
      <c r="BB14" s="166">
        <f>IF(AZ14=2,G14,0)</f>
        <v>0</v>
      </c>
      <c r="BC14" s="166">
        <f>IF(AZ14=3,G14,0)</f>
        <v>0</v>
      </c>
      <c r="BD14" s="166">
        <f>IF(AZ14=4,G14,0)</f>
        <v>0</v>
      </c>
      <c r="BE14" s="166">
        <f>IF(AZ14=5,G14,0)</f>
        <v>0</v>
      </c>
      <c r="CA14" s="199">
        <v>1</v>
      </c>
      <c r="CB14" s="199">
        <v>1</v>
      </c>
      <c r="CZ14" s="166">
        <v>0</v>
      </c>
    </row>
    <row r="15" spans="1:104" x14ac:dyDescent="0.2">
      <c r="A15" s="193">
        <v>5</v>
      </c>
      <c r="B15" s="194" t="s">
        <v>96</v>
      </c>
      <c r="C15" s="195" t="s">
        <v>97</v>
      </c>
      <c r="D15" s="196" t="s">
        <v>98</v>
      </c>
      <c r="E15" s="197">
        <v>1.78</v>
      </c>
      <c r="F15" s="197">
        <v>0</v>
      </c>
      <c r="G15" s="198">
        <f>E15*F15</f>
        <v>0</v>
      </c>
      <c r="O15" s="192">
        <v>2</v>
      </c>
      <c r="AA15" s="166">
        <v>1</v>
      </c>
      <c r="AB15" s="166">
        <v>1</v>
      </c>
      <c r="AC15" s="166">
        <v>1</v>
      </c>
      <c r="AZ15" s="166">
        <v>1</v>
      </c>
      <c r="BA15" s="166">
        <f>IF(AZ15=1,G15,0)</f>
        <v>0</v>
      </c>
      <c r="BB15" s="166">
        <f>IF(AZ15=2,G15,0)</f>
        <v>0</v>
      </c>
      <c r="BC15" s="166">
        <f>IF(AZ15=3,G15,0)</f>
        <v>0</v>
      </c>
      <c r="BD15" s="166">
        <f>IF(AZ15=4,G15,0)</f>
        <v>0</v>
      </c>
      <c r="BE15" s="166">
        <f>IF(AZ15=5,G15,0)</f>
        <v>0</v>
      </c>
      <c r="CA15" s="199">
        <v>1</v>
      </c>
      <c r="CB15" s="199">
        <v>1</v>
      </c>
      <c r="CZ15" s="166">
        <v>0</v>
      </c>
    </row>
    <row r="16" spans="1:104" ht="22.5" x14ac:dyDescent="0.2">
      <c r="A16" s="193">
        <v>6</v>
      </c>
      <c r="B16" s="194" t="s">
        <v>99</v>
      </c>
      <c r="C16" s="195" t="s">
        <v>100</v>
      </c>
      <c r="D16" s="196" t="s">
        <v>90</v>
      </c>
      <c r="E16" s="197">
        <v>1</v>
      </c>
      <c r="F16" s="197">
        <v>0</v>
      </c>
      <c r="G16" s="198">
        <f>E16*F16</f>
        <v>0</v>
      </c>
      <c r="O16" s="192">
        <v>2</v>
      </c>
      <c r="AA16" s="166">
        <v>1</v>
      </c>
      <c r="AB16" s="166">
        <v>1</v>
      </c>
      <c r="AC16" s="166">
        <v>1</v>
      </c>
      <c r="AZ16" s="166">
        <v>1</v>
      </c>
      <c r="BA16" s="166">
        <f>IF(AZ16=1,G16,0)</f>
        <v>0</v>
      </c>
      <c r="BB16" s="166">
        <f>IF(AZ16=2,G16,0)</f>
        <v>0</v>
      </c>
      <c r="BC16" s="166">
        <f>IF(AZ16=3,G16,0)</f>
        <v>0</v>
      </c>
      <c r="BD16" s="166">
        <f>IF(AZ16=4,G16,0)</f>
        <v>0</v>
      </c>
      <c r="BE16" s="166">
        <f>IF(AZ16=5,G16,0)</f>
        <v>0</v>
      </c>
      <c r="CA16" s="199">
        <v>1</v>
      </c>
      <c r="CB16" s="199">
        <v>1</v>
      </c>
      <c r="CZ16" s="166">
        <v>0</v>
      </c>
    </row>
    <row r="17" spans="1:104" x14ac:dyDescent="0.2">
      <c r="A17" s="208"/>
      <c r="B17" s="209" t="s">
        <v>75</v>
      </c>
      <c r="C17" s="210" t="str">
        <f>CONCATENATE(B10," ",C10)</f>
        <v>1 Zemní práce</v>
      </c>
      <c r="D17" s="211"/>
      <c r="E17" s="212"/>
      <c r="F17" s="213"/>
      <c r="G17" s="214">
        <f>SUM(G10:G16)</f>
        <v>0</v>
      </c>
      <c r="O17" s="192">
        <v>4</v>
      </c>
      <c r="BA17" s="215">
        <f>SUM(BA10:BA16)</f>
        <v>0</v>
      </c>
      <c r="BB17" s="215">
        <f>SUM(BB10:BB16)</f>
        <v>0</v>
      </c>
      <c r="BC17" s="215">
        <f>SUM(BC10:BC16)</f>
        <v>0</v>
      </c>
      <c r="BD17" s="215">
        <f>SUM(BD10:BD16)</f>
        <v>0</v>
      </c>
      <c r="BE17" s="215">
        <f>SUM(BE10:BE16)</f>
        <v>0</v>
      </c>
    </row>
    <row r="18" spans="1:104" x14ac:dyDescent="0.2">
      <c r="A18" s="185" t="s">
        <v>72</v>
      </c>
      <c r="B18" s="186" t="s">
        <v>101</v>
      </c>
      <c r="C18" s="187" t="s">
        <v>102</v>
      </c>
      <c r="D18" s="188"/>
      <c r="E18" s="189"/>
      <c r="F18" s="189"/>
      <c r="G18" s="190"/>
      <c r="H18" s="191"/>
      <c r="I18" s="191"/>
      <c r="O18" s="192">
        <v>1</v>
      </c>
    </row>
    <row r="19" spans="1:104" x14ac:dyDescent="0.2">
      <c r="A19" s="193">
        <v>7</v>
      </c>
      <c r="B19" s="194" t="s">
        <v>103</v>
      </c>
      <c r="C19" s="195" t="s">
        <v>104</v>
      </c>
      <c r="D19" s="196" t="s">
        <v>90</v>
      </c>
      <c r="E19" s="197">
        <v>0.98</v>
      </c>
      <c r="F19" s="197">
        <v>0</v>
      </c>
      <c r="G19" s="198">
        <f>E19*F19</f>
        <v>0</v>
      </c>
      <c r="O19" s="192">
        <v>2</v>
      </c>
      <c r="AA19" s="166">
        <v>1</v>
      </c>
      <c r="AB19" s="166">
        <v>1</v>
      </c>
      <c r="AC19" s="166">
        <v>1</v>
      </c>
      <c r="AZ19" s="166">
        <v>1</v>
      </c>
      <c r="BA19" s="166">
        <f>IF(AZ19=1,G19,0)</f>
        <v>0</v>
      </c>
      <c r="BB19" s="166">
        <f>IF(AZ19=2,G19,0)</f>
        <v>0</v>
      </c>
      <c r="BC19" s="166">
        <f>IF(AZ19=3,G19,0)</f>
        <v>0</v>
      </c>
      <c r="BD19" s="166">
        <f>IF(AZ19=4,G19,0)</f>
        <v>0</v>
      </c>
      <c r="BE19" s="166">
        <f>IF(AZ19=5,G19,0)</f>
        <v>0</v>
      </c>
      <c r="CA19" s="199">
        <v>1</v>
      </c>
      <c r="CB19" s="199">
        <v>1</v>
      </c>
      <c r="CZ19" s="166">
        <v>2.16</v>
      </c>
    </row>
    <row r="20" spans="1:104" x14ac:dyDescent="0.2">
      <c r="A20" s="208"/>
      <c r="B20" s="209" t="s">
        <v>75</v>
      </c>
      <c r="C20" s="210" t="str">
        <f>CONCATENATE(B18," ",C18)</f>
        <v>2 Vsakovací jímka</v>
      </c>
      <c r="D20" s="211"/>
      <c r="E20" s="212"/>
      <c r="F20" s="213"/>
      <c r="G20" s="214">
        <f>SUM(G18:G19)</f>
        <v>0</v>
      </c>
      <c r="O20" s="192">
        <v>4</v>
      </c>
      <c r="BA20" s="215">
        <f>SUM(BA18:BA19)</f>
        <v>0</v>
      </c>
      <c r="BB20" s="215">
        <f>SUM(BB18:BB19)</f>
        <v>0</v>
      </c>
      <c r="BC20" s="215">
        <f>SUM(BC18:BC19)</f>
        <v>0</v>
      </c>
      <c r="BD20" s="215">
        <f>SUM(BD18:BD19)</f>
        <v>0</v>
      </c>
      <c r="BE20" s="215">
        <f>SUM(BE18:BE19)</f>
        <v>0</v>
      </c>
    </row>
    <row r="21" spans="1:104" x14ac:dyDescent="0.2">
      <c r="A21" s="185" t="s">
        <v>72</v>
      </c>
      <c r="B21" s="186" t="s">
        <v>105</v>
      </c>
      <c r="C21" s="187" t="s">
        <v>106</v>
      </c>
      <c r="D21" s="188"/>
      <c r="E21" s="189"/>
      <c r="F21" s="189"/>
      <c r="G21" s="190"/>
      <c r="H21" s="191"/>
      <c r="I21" s="191"/>
      <c r="O21" s="192">
        <v>1</v>
      </c>
    </row>
    <row r="22" spans="1:104" x14ac:dyDescent="0.2">
      <c r="A22" s="193">
        <v>8</v>
      </c>
      <c r="B22" s="194" t="s">
        <v>107</v>
      </c>
      <c r="C22" s="195" t="s">
        <v>108</v>
      </c>
      <c r="D22" s="196" t="s">
        <v>109</v>
      </c>
      <c r="E22" s="197">
        <v>31.981999999999999</v>
      </c>
      <c r="F22" s="197">
        <v>0</v>
      </c>
      <c r="G22" s="198">
        <f>E22*F22</f>
        <v>0</v>
      </c>
      <c r="O22" s="192">
        <v>2</v>
      </c>
      <c r="AA22" s="166">
        <v>1</v>
      </c>
      <c r="AB22" s="166">
        <v>1</v>
      </c>
      <c r="AC22" s="166">
        <v>1</v>
      </c>
      <c r="AZ22" s="166">
        <v>1</v>
      </c>
      <c r="BA22" s="166">
        <f>IF(AZ22=1,G22,0)</f>
        <v>0</v>
      </c>
      <c r="BB22" s="166">
        <f>IF(AZ22=2,G22,0)</f>
        <v>0</v>
      </c>
      <c r="BC22" s="166">
        <f>IF(AZ22=3,G22,0)</f>
        <v>0</v>
      </c>
      <c r="BD22" s="166">
        <f>IF(AZ22=4,G22,0)</f>
        <v>0</v>
      </c>
      <c r="BE22" s="166">
        <f>IF(AZ22=5,G22,0)</f>
        <v>0</v>
      </c>
      <c r="CA22" s="199">
        <v>1</v>
      </c>
      <c r="CB22" s="199">
        <v>1</v>
      </c>
      <c r="CZ22" s="166">
        <v>7.0599999999999996E-2</v>
      </c>
    </row>
    <row r="23" spans="1:104" x14ac:dyDescent="0.2">
      <c r="A23" s="200"/>
      <c r="B23" s="202"/>
      <c r="C23" s="203" t="s">
        <v>110</v>
      </c>
      <c r="D23" s="204"/>
      <c r="E23" s="205">
        <v>36.847999999999999</v>
      </c>
      <c r="F23" s="206"/>
      <c r="G23" s="207"/>
      <c r="M23" s="201" t="s">
        <v>110</v>
      </c>
      <c r="O23" s="192"/>
    </row>
    <row r="24" spans="1:104" x14ac:dyDescent="0.2">
      <c r="A24" s="200"/>
      <c r="B24" s="202"/>
      <c r="C24" s="203" t="s">
        <v>111</v>
      </c>
      <c r="D24" s="204"/>
      <c r="E24" s="205">
        <v>-9.8000000000000007</v>
      </c>
      <c r="F24" s="206"/>
      <c r="G24" s="207"/>
      <c r="M24" s="201" t="s">
        <v>111</v>
      </c>
      <c r="O24" s="192"/>
    </row>
    <row r="25" spans="1:104" x14ac:dyDescent="0.2">
      <c r="A25" s="200"/>
      <c r="B25" s="202"/>
      <c r="C25" s="203" t="s">
        <v>112</v>
      </c>
      <c r="D25" s="204"/>
      <c r="E25" s="205">
        <v>4.9340000000000002</v>
      </c>
      <c r="F25" s="206"/>
      <c r="G25" s="207"/>
      <c r="M25" s="201" t="s">
        <v>112</v>
      </c>
      <c r="O25" s="192"/>
    </row>
    <row r="26" spans="1:104" x14ac:dyDescent="0.2">
      <c r="A26" s="208"/>
      <c r="B26" s="209" t="s">
        <v>75</v>
      </c>
      <c r="C26" s="210" t="str">
        <f>CONCATENATE(B21," ",C21)</f>
        <v>3 Svislé a kompletní konstrukce</v>
      </c>
      <c r="D26" s="211"/>
      <c r="E26" s="212"/>
      <c r="F26" s="213"/>
      <c r="G26" s="214">
        <f>SUM(G21:G25)</f>
        <v>0</v>
      </c>
      <c r="O26" s="192">
        <v>4</v>
      </c>
      <c r="BA26" s="215">
        <f>SUM(BA21:BA25)</f>
        <v>0</v>
      </c>
      <c r="BB26" s="215">
        <f>SUM(BB21:BB25)</f>
        <v>0</v>
      </c>
      <c r="BC26" s="215">
        <f>SUM(BC21:BC25)</f>
        <v>0</v>
      </c>
      <c r="BD26" s="215">
        <f>SUM(BD21:BD25)</f>
        <v>0</v>
      </c>
      <c r="BE26" s="215">
        <f>SUM(BE21:BE25)</f>
        <v>0</v>
      </c>
    </row>
    <row r="27" spans="1:104" x14ac:dyDescent="0.2">
      <c r="A27" s="185" t="s">
        <v>72</v>
      </c>
      <c r="B27" s="186" t="s">
        <v>113</v>
      </c>
      <c r="C27" s="187" t="s">
        <v>114</v>
      </c>
      <c r="D27" s="188"/>
      <c r="E27" s="189"/>
      <c r="F27" s="189"/>
      <c r="G27" s="190"/>
      <c r="H27" s="191"/>
      <c r="I27" s="191"/>
      <c r="O27" s="192">
        <v>1</v>
      </c>
    </row>
    <row r="28" spans="1:104" ht="22.5" x14ac:dyDescent="0.2">
      <c r="A28" s="193">
        <v>9</v>
      </c>
      <c r="B28" s="194" t="s">
        <v>115</v>
      </c>
      <c r="C28" s="195" t="s">
        <v>116</v>
      </c>
      <c r="D28" s="196" t="s">
        <v>109</v>
      </c>
      <c r="E28" s="197">
        <v>23.1</v>
      </c>
      <c r="F28" s="197">
        <v>0</v>
      </c>
      <c r="G28" s="198">
        <f>E28*F28</f>
        <v>0</v>
      </c>
      <c r="O28" s="192">
        <v>2</v>
      </c>
      <c r="AA28" s="166">
        <v>1</v>
      </c>
      <c r="AB28" s="166">
        <v>1</v>
      </c>
      <c r="AC28" s="166">
        <v>1</v>
      </c>
      <c r="AZ28" s="166">
        <v>1</v>
      </c>
      <c r="BA28" s="166">
        <f>IF(AZ28=1,G28,0)</f>
        <v>0</v>
      </c>
      <c r="BB28" s="166">
        <f>IF(AZ28=2,G28,0)</f>
        <v>0</v>
      </c>
      <c r="BC28" s="166">
        <f>IF(AZ28=3,G28,0)</f>
        <v>0</v>
      </c>
      <c r="BD28" s="166">
        <f>IF(AZ28=4,G28,0)</f>
        <v>0</v>
      </c>
      <c r="BE28" s="166">
        <f>IF(AZ28=5,G28,0)</f>
        <v>0</v>
      </c>
      <c r="CA28" s="199">
        <v>1</v>
      </c>
      <c r="CB28" s="199">
        <v>1</v>
      </c>
      <c r="CZ28" s="166">
        <v>1.839E-2</v>
      </c>
    </row>
    <row r="29" spans="1:104" x14ac:dyDescent="0.2">
      <c r="A29" s="200"/>
      <c r="B29" s="202"/>
      <c r="C29" s="203" t="s">
        <v>117</v>
      </c>
      <c r="D29" s="204"/>
      <c r="E29" s="205">
        <v>23.1</v>
      </c>
      <c r="F29" s="206"/>
      <c r="G29" s="207"/>
      <c r="M29" s="201" t="s">
        <v>117</v>
      </c>
      <c r="O29" s="192"/>
    </row>
    <row r="30" spans="1:104" x14ac:dyDescent="0.2">
      <c r="A30" s="208"/>
      <c r="B30" s="209" t="s">
        <v>75</v>
      </c>
      <c r="C30" s="210" t="str">
        <f>CONCATENATE(B27," ",C27)</f>
        <v>4 Vodorovné konstrukce</v>
      </c>
      <c r="D30" s="211"/>
      <c r="E30" s="212"/>
      <c r="F30" s="213"/>
      <c r="G30" s="214">
        <f>SUM(G27:G29)</f>
        <v>0</v>
      </c>
      <c r="O30" s="192">
        <v>4</v>
      </c>
      <c r="BA30" s="215">
        <f>SUM(BA27:BA29)</f>
        <v>0</v>
      </c>
      <c r="BB30" s="215">
        <f>SUM(BB27:BB29)</f>
        <v>0</v>
      </c>
      <c r="BC30" s="215">
        <f>SUM(BC27:BC29)</f>
        <v>0</v>
      </c>
      <c r="BD30" s="215">
        <f>SUM(BD27:BD29)</f>
        <v>0</v>
      </c>
      <c r="BE30" s="215">
        <f>SUM(BE27:BE29)</f>
        <v>0</v>
      </c>
    </row>
    <row r="31" spans="1:104" x14ac:dyDescent="0.2">
      <c r="A31" s="185" t="s">
        <v>72</v>
      </c>
      <c r="B31" s="186" t="s">
        <v>118</v>
      </c>
      <c r="C31" s="187" t="s">
        <v>119</v>
      </c>
      <c r="D31" s="188"/>
      <c r="E31" s="189"/>
      <c r="F31" s="189"/>
      <c r="G31" s="190"/>
      <c r="H31" s="191"/>
      <c r="I31" s="191"/>
      <c r="O31" s="192">
        <v>1</v>
      </c>
    </row>
    <row r="32" spans="1:104" ht="22.5" x14ac:dyDescent="0.2">
      <c r="A32" s="193">
        <v>10</v>
      </c>
      <c r="B32" s="194" t="s">
        <v>120</v>
      </c>
      <c r="C32" s="195" t="s">
        <v>121</v>
      </c>
      <c r="D32" s="196" t="s">
        <v>122</v>
      </c>
      <c r="E32" s="197">
        <v>9</v>
      </c>
      <c r="F32" s="197">
        <v>0</v>
      </c>
      <c r="G32" s="198">
        <f>E32*F32</f>
        <v>0</v>
      </c>
      <c r="O32" s="192">
        <v>2</v>
      </c>
      <c r="AA32" s="166">
        <v>1</v>
      </c>
      <c r="AB32" s="166">
        <v>0</v>
      </c>
      <c r="AC32" s="166">
        <v>0</v>
      </c>
      <c r="AZ32" s="166">
        <v>1</v>
      </c>
      <c r="BA32" s="166">
        <f>IF(AZ32=1,G32,0)</f>
        <v>0</v>
      </c>
      <c r="BB32" s="166">
        <f>IF(AZ32=2,G32,0)</f>
        <v>0</v>
      </c>
      <c r="BC32" s="166">
        <f>IF(AZ32=3,G32,0)</f>
        <v>0</v>
      </c>
      <c r="BD32" s="166">
        <f>IF(AZ32=4,G32,0)</f>
        <v>0</v>
      </c>
      <c r="BE32" s="166">
        <f>IF(AZ32=5,G32,0)</f>
        <v>0</v>
      </c>
      <c r="CA32" s="199">
        <v>1</v>
      </c>
      <c r="CB32" s="199">
        <v>0</v>
      </c>
      <c r="CZ32" s="166">
        <v>3.15E-2</v>
      </c>
    </row>
    <row r="33" spans="1:104" x14ac:dyDescent="0.2">
      <c r="A33" s="208"/>
      <c r="B33" s="209" t="s">
        <v>75</v>
      </c>
      <c r="C33" s="210" t="str">
        <f>CONCATENATE(B31," ",C31)</f>
        <v>5 Komunikace</v>
      </c>
      <c r="D33" s="211"/>
      <c r="E33" s="212"/>
      <c r="F33" s="213"/>
      <c r="G33" s="214">
        <f>SUM(G31:G32)</f>
        <v>0</v>
      </c>
      <c r="O33" s="192">
        <v>4</v>
      </c>
      <c r="BA33" s="215">
        <f>SUM(BA31:BA32)</f>
        <v>0</v>
      </c>
      <c r="BB33" s="215">
        <f>SUM(BB31:BB32)</f>
        <v>0</v>
      </c>
      <c r="BC33" s="215">
        <f>SUM(BC31:BC32)</f>
        <v>0</v>
      </c>
      <c r="BD33" s="215">
        <f>SUM(BD31:BD32)</f>
        <v>0</v>
      </c>
      <c r="BE33" s="215">
        <f>SUM(BE31:BE32)</f>
        <v>0</v>
      </c>
    </row>
    <row r="34" spans="1:104" x14ac:dyDescent="0.2">
      <c r="A34" s="185" t="s">
        <v>72</v>
      </c>
      <c r="B34" s="186" t="s">
        <v>123</v>
      </c>
      <c r="C34" s="187" t="s">
        <v>124</v>
      </c>
      <c r="D34" s="188"/>
      <c r="E34" s="189"/>
      <c r="F34" s="189"/>
      <c r="G34" s="190"/>
      <c r="H34" s="191"/>
      <c r="I34" s="191"/>
      <c r="O34" s="192">
        <v>1</v>
      </c>
    </row>
    <row r="35" spans="1:104" ht="22.5" x14ac:dyDescent="0.2">
      <c r="A35" s="193">
        <v>11</v>
      </c>
      <c r="B35" s="194" t="s">
        <v>125</v>
      </c>
      <c r="C35" s="195" t="s">
        <v>126</v>
      </c>
      <c r="D35" s="196" t="s">
        <v>90</v>
      </c>
      <c r="E35" s="197">
        <v>0.94450000000000001</v>
      </c>
      <c r="F35" s="197">
        <v>0</v>
      </c>
      <c r="G35" s="198">
        <f>E35*F35</f>
        <v>0</v>
      </c>
      <c r="O35" s="192">
        <v>2</v>
      </c>
      <c r="AA35" s="166">
        <v>1</v>
      </c>
      <c r="AB35" s="166">
        <v>1</v>
      </c>
      <c r="AC35" s="166">
        <v>1</v>
      </c>
      <c r="AZ35" s="166">
        <v>1</v>
      </c>
      <c r="BA35" s="166">
        <f>IF(AZ35=1,G35,0)</f>
        <v>0</v>
      </c>
      <c r="BB35" s="166">
        <f>IF(AZ35=2,G35,0)</f>
        <v>0</v>
      </c>
      <c r="BC35" s="166">
        <f>IF(AZ35=3,G35,0)</f>
        <v>0</v>
      </c>
      <c r="BD35" s="166">
        <f>IF(AZ35=4,G35,0)</f>
        <v>0</v>
      </c>
      <c r="BE35" s="166">
        <f>IF(AZ35=5,G35,0)</f>
        <v>0</v>
      </c>
      <c r="CA35" s="199">
        <v>1</v>
      </c>
      <c r="CB35" s="199">
        <v>1</v>
      </c>
      <c r="CZ35" s="166">
        <v>2.355</v>
      </c>
    </row>
    <row r="36" spans="1:104" x14ac:dyDescent="0.2">
      <c r="A36" s="200"/>
      <c r="B36" s="202"/>
      <c r="C36" s="203" t="s">
        <v>127</v>
      </c>
      <c r="D36" s="204"/>
      <c r="E36" s="205">
        <v>0.26950000000000002</v>
      </c>
      <c r="F36" s="206"/>
      <c r="G36" s="207"/>
      <c r="M36" s="201" t="s">
        <v>127</v>
      </c>
      <c r="O36" s="192"/>
    </row>
    <row r="37" spans="1:104" x14ac:dyDescent="0.2">
      <c r="A37" s="200"/>
      <c r="B37" s="202"/>
      <c r="C37" s="203" t="s">
        <v>128</v>
      </c>
      <c r="D37" s="204"/>
      <c r="E37" s="205">
        <v>0.67500000000000004</v>
      </c>
      <c r="F37" s="206"/>
      <c r="G37" s="207"/>
      <c r="M37" s="201" t="s">
        <v>128</v>
      </c>
      <c r="O37" s="192"/>
    </row>
    <row r="38" spans="1:104" x14ac:dyDescent="0.2">
      <c r="A38" s="193">
        <v>12</v>
      </c>
      <c r="B38" s="194" t="s">
        <v>129</v>
      </c>
      <c r="C38" s="195" t="s">
        <v>130</v>
      </c>
      <c r="D38" s="196" t="s">
        <v>131</v>
      </c>
      <c r="E38" s="197">
        <v>47.25</v>
      </c>
      <c r="F38" s="197">
        <v>0</v>
      </c>
      <c r="G38" s="198">
        <f>E38*F38</f>
        <v>0</v>
      </c>
      <c r="O38" s="192">
        <v>2</v>
      </c>
      <c r="AA38" s="166">
        <v>3</v>
      </c>
      <c r="AB38" s="166">
        <v>1</v>
      </c>
      <c r="AC38" s="166" t="s">
        <v>129</v>
      </c>
      <c r="AZ38" s="166">
        <v>1</v>
      </c>
      <c r="BA38" s="166">
        <f>IF(AZ38=1,G38,0)</f>
        <v>0</v>
      </c>
      <c r="BB38" s="166">
        <f>IF(AZ38=2,G38,0)</f>
        <v>0</v>
      </c>
      <c r="BC38" s="166">
        <f>IF(AZ38=3,G38,0)</f>
        <v>0</v>
      </c>
      <c r="BD38" s="166">
        <f>IF(AZ38=4,G38,0)</f>
        <v>0</v>
      </c>
      <c r="BE38" s="166">
        <f>IF(AZ38=5,G38,0)</f>
        <v>0</v>
      </c>
      <c r="CA38" s="199">
        <v>3</v>
      </c>
      <c r="CB38" s="199">
        <v>1</v>
      </c>
      <c r="CZ38" s="166">
        <v>1.7500000000000002E-2</v>
      </c>
    </row>
    <row r="39" spans="1:104" x14ac:dyDescent="0.2">
      <c r="A39" s="200"/>
      <c r="B39" s="202"/>
      <c r="C39" s="203" t="s">
        <v>132</v>
      </c>
      <c r="D39" s="204"/>
      <c r="E39" s="205">
        <v>47.25</v>
      </c>
      <c r="F39" s="206"/>
      <c r="G39" s="207"/>
      <c r="M39" s="201" t="s">
        <v>132</v>
      </c>
      <c r="O39" s="192"/>
    </row>
    <row r="40" spans="1:104" x14ac:dyDescent="0.2">
      <c r="A40" s="208"/>
      <c r="B40" s="209" t="s">
        <v>75</v>
      </c>
      <c r="C40" s="210" t="str">
        <f>CONCATENATE(B34," ",C34)</f>
        <v>59 Dlažby a předlažby komunikací</v>
      </c>
      <c r="D40" s="211"/>
      <c r="E40" s="212"/>
      <c r="F40" s="213"/>
      <c r="G40" s="214">
        <f>SUM(G34:G39)</f>
        <v>0</v>
      </c>
      <c r="O40" s="192">
        <v>4</v>
      </c>
      <c r="BA40" s="215">
        <f>SUM(BA34:BA39)</f>
        <v>0</v>
      </c>
      <c r="BB40" s="215">
        <f>SUM(BB34:BB39)</f>
        <v>0</v>
      </c>
      <c r="BC40" s="215">
        <f>SUM(BC34:BC39)</f>
        <v>0</v>
      </c>
      <c r="BD40" s="215">
        <f>SUM(BD34:BD39)</f>
        <v>0</v>
      </c>
      <c r="BE40" s="215">
        <f>SUM(BE34:BE39)</f>
        <v>0</v>
      </c>
    </row>
    <row r="41" spans="1:104" x14ac:dyDescent="0.2">
      <c r="A41" s="185" t="s">
        <v>72</v>
      </c>
      <c r="B41" s="186" t="s">
        <v>133</v>
      </c>
      <c r="C41" s="187" t="s">
        <v>134</v>
      </c>
      <c r="D41" s="188"/>
      <c r="E41" s="189"/>
      <c r="F41" s="189"/>
      <c r="G41" s="190"/>
      <c r="H41" s="191"/>
      <c r="I41" s="191"/>
      <c r="O41" s="192">
        <v>1</v>
      </c>
    </row>
    <row r="42" spans="1:104" x14ac:dyDescent="0.2">
      <c r="A42" s="193">
        <v>13</v>
      </c>
      <c r="B42" s="194" t="s">
        <v>135</v>
      </c>
      <c r="C42" s="195" t="s">
        <v>136</v>
      </c>
      <c r="D42" s="196" t="s">
        <v>109</v>
      </c>
      <c r="E42" s="197">
        <v>41.86</v>
      </c>
      <c r="F42" s="197">
        <v>0</v>
      </c>
      <c r="G42" s="198">
        <f>E42*F42</f>
        <v>0</v>
      </c>
      <c r="O42" s="192">
        <v>2</v>
      </c>
      <c r="AA42" s="166">
        <v>1</v>
      </c>
      <c r="AB42" s="166">
        <v>1</v>
      </c>
      <c r="AC42" s="166">
        <v>1</v>
      </c>
      <c r="AZ42" s="166">
        <v>1</v>
      </c>
      <c r="BA42" s="166">
        <f>IF(AZ42=1,G42,0)</f>
        <v>0</v>
      </c>
      <c r="BB42" s="166">
        <f>IF(AZ42=2,G42,0)</f>
        <v>0</v>
      </c>
      <c r="BC42" s="166">
        <f>IF(AZ42=3,G42,0)</f>
        <v>0</v>
      </c>
      <c r="BD42" s="166">
        <f>IF(AZ42=4,G42,0)</f>
        <v>0</v>
      </c>
      <c r="BE42" s="166">
        <f>IF(AZ42=5,G42,0)</f>
        <v>0</v>
      </c>
      <c r="CA42" s="199">
        <v>1</v>
      </c>
      <c r="CB42" s="199">
        <v>1</v>
      </c>
      <c r="CZ42" s="166">
        <v>4.8500000000000001E-2</v>
      </c>
    </row>
    <row r="43" spans="1:104" x14ac:dyDescent="0.2">
      <c r="A43" s="200"/>
      <c r="B43" s="202"/>
      <c r="C43" s="203" t="s">
        <v>137</v>
      </c>
      <c r="D43" s="204"/>
      <c r="E43" s="205">
        <v>41.86</v>
      </c>
      <c r="F43" s="206"/>
      <c r="G43" s="207"/>
      <c r="M43" s="201" t="s">
        <v>137</v>
      </c>
      <c r="O43" s="192"/>
    </row>
    <row r="44" spans="1:104" x14ac:dyDescent="0.2">
      <c r="A44" s="200"/>
      <c r="B44" s="202"/>
      <c r="C44" s="203" t="s">
        <v>138</v>
      </c>
      <c r="D44" s="204"/>
      <c r="E44" s="205">
        <v>0</v>
      </c>
      <c r="F44" s="206"/>
      <c r="G44" s="207"/>
      <c r="M44" s="201" t="s">
        <v>138</v>
      </c>
      <c r="O44" s="192"/>
    </row>
    <row r="45" spans="1:104" x14ac:dyDescent="0.2">
      <c r="A45" s="208"/>
      <c r="B45" s="209" t="s">
        <v>75</v>
      </c>
      <c r="C45" s="210" t="str">
        <f>CONCATENATE(B41," ",C41)</f>
        <v>61 Upravy povrchů vnitřní</v>
      </c>
      <c r="D45" s="211"/>
      <c r="E45" s="212"/>
      <c r="F45" s="213"/>
      <c r="G45" s="214">
        <f>SUM(G41:G44)</f>
        <v>0</v>
      </c>
      <c r="O45" s="192">
        <v>4</v>
      </c>
      <c r="BA45" s="215">
        <f>SUM(BA41:BA44)</f>
        <v>0</v>
      </c>
      <c r="BB45" s="215">
        <f>SUM(BB41:BB44)</f>
        <v>0</v>
      </c>
      <c r="BC45" s="215">
        <f>SUM(BC41:BC44)</f>
        <v>0</v>
      </c>
      <c r="BD45" s="215">
        <f>SUM(BD41:BD44)</f>
        <v>0</v>
      </c>
      <c r="BE45" s="215">
        <f>SUM(BE41:BE44)</f>
        <v>0</v>
      </c>
    </row>
    <row r="46" spans="1:104" x14ac:dyDescent="0.2">
      <c r="A46" s="185" t="s">
        <v>72</v>
      </c>
      <c r="B46" s="186" t="s">
        <v>139</v>
      </c>
      <c r="C46" s="187" t="s">
        <v>140</v>
      </c>
      <c r="D46" s="188"/>
      <c r="E46" s="189"/>
      <c r="F46" s="189"/>
      <c r="G46" s="190"/>
      <c r="H46" s="191"/>
      <c r="I46" s="191"/>
      <c r="O46" s="192">
        <v>1</v>
      </c>
    </row>
    <row r="47" spans="1:104" x14ac:dyDescent="0.2">
      <c r="A47" s="193">
        <v>14</v>
      </c>
      <c r="B47" s="194" t="s">
        <v>141</v>
      </c>
      <c r="C47" s="195" t="s">
        <v>142</v>
      </c>
      <c r="D47" s="196" t="s">
        <v>109</v>
      </c>
      <c r="E47" s="197">
        <v>89.38</v>
      </c>
      <c r="F47" s="197">
        <v>0</v>
      </c>
      <c r="G47" s="198">
        <f>E47*F47</f>
        <v>0</v>
      </c>
      <c r="O47" s="192">
        <v>2</v>
      </c>
      <c r="AA47" s="166">
        <v>1</v>
      </c>
      <c r="AB47" s="166">
        <v>1</v>
      </c>
      <c r="AC47" s="166">
        <v>1</v>
      </c>
      <c r="AZ47" s="166">
        <v>1</v>
      </c>
      <c r="BA47" s="166">
        <f>IF(AZ47=1,G47,0)</f>
        <v>0</v>
      </c>
      <c r="BB47" s="166">
        <f>IF(AZ47=2,G47,0)</f>
        <v>0</v>
      </c>
      <c r="BC47" s="166">
        <f>IF(AZ47=3,G47,0)</f>
        <v>0</v>
      </c>
      <c r="BD47" s="166">
        <f>IF(AZ47=4,G47,0)</f>
        <v>0</v>
      </c>
      <c r="BE47" s="166">
        <f>IF(AZ47=5,G47,0)</f>
        <v>0</v>
      </c>
      <c r="CA47" s="199">
        <v>1</v>
      </c>
      <c r="CB47" s="199">
        <v>1</v>
      </c>
      <c r="CZ47" s="166">
        <v>5.5930000000000001E-2</v>
      </c>
    </row>
    <row r="48" spans="1:104" x14ac:dyDescent="0.2">
      <c r="A48" s="200"/>
      <c r="B48" s="202"/>
      <c r="C48" s="203" t="s">
        <v>143</v>
      </c>
      <c r="D48" s="204"/>
      <c r="E48" s="205">
        <v>89.38</v>
      </c>
      <c r="F48" s="206"/>
      <c r="G48" s="207"/>
      <c r="M48" s="201" t="s">
        <v>143</v>
      </c>
      <c r="O48" s="192"/>
    </row>
    <row r="49" spans="1:104" x14ac:dyDescent="0.2">
      <c r="A49" s="200"/>
      <c r="B49" s="202"/>
      <c r="C49" s="203" t="s">
        <v>144</v>
      </c>
      <c r="D49" s="204"/>
      <c r="E49" s="205">
        <v>0</v>
      </c>
      <c r="F49" s="206"/>
      <c r="G49" s="207"/>
      <c r="M49" s="201" t="s">
        <v>144</v>
      </c>
      <c r="O49" s="192"/>
    </row>
    <row r="50" spans="1:104" x14ac:dyDescent="0.2">
      <c r="A50" s="208"/>
      <c r="B50" s="209" t="s">
        <v>75</v>
      </c>
      <c r="C50" s="210" t="str">
        <f>CONCATENATE(B46," ",C46)</f>
        <v>62 Úpravy povrchů vnější</v>
      </c>
      <c r="D50" s="211"/>
      <c r="E50" s="212"/>
      <c r="F50" s="213"/>
      <c r="G50" s="214">
        <f>SUM(G46:G49)</f>
        <v>0</v>
      </c>
      <c r="O50" s="192">
        <v>4</v>
      </c>
      <c r="BA50" s="215">
        <f>SUM(BA46:BA49)</f>
        <v>0</v>
      </c>
      <c r="BB50" s="215">
        <f>SUM(BB46:BB49)</f>
        <v>0</v>
      </c>
      <c r="BC50" s="215">
        <f>SUM(BC46:BC49)</f>
        <v>0</v>
      </c>
      <c r="BD50" s="215">
        <f>SUM(BD46:BD49)</f>
        <v>0</v>
      </c>
      <c r="BE50" s="215">
        <f>SUM(BE46:BE49)</f>
        <v>0</v>
      </c>
    </row>
    <row r="51" spans="1:104" x14ac:dyDescent="0.2">
      <c r="A51" s="185" t="s">
        <v>72</v>
      </c>
      <c r="B51" s="186" t="s">
        <v>145</v>
      </c>
      <c r="C51" s="187" t="s">
        <v>146</v>
      </c>
      <c r="D51" s="188"/>
      <c r="E51" s="189"/>
      <c r="F51" s="189"/>
      <c r="G51" s="190"/>
      <c r="H51" s="191"/>
      <c r="I51" s="191"/>
      <c r="O51" s="192">
        <v>1</v>
      </c>
    </row>
    <row r="52" spans="1:104" x14ac:dyDescent="0.2">
      <c r="A52" s="193">
        <v>15</v>
      </c>
      <c r="B52" s="194" t="s">
        <v>147</v>
      </c>
      <c r="C52" s="195" t="s">
        <v>148</v>
      </c>
      <c r="D52" s="196" t="s">
        <v>90</v>
      </c>
      <c r="E52" s="197">
        <v>1.3640000000000001</v>
      </c>
      <c r="F52" s="197">
        <v>0</v>
      </c>
      <c r="G52" s="198">
        <f>E52*F52</f>
        <v>0</v>
      </c>
      <c r="O52" s="192">
        <v>2</v>
      </c>
      <c r="AA52" s="166">
        <v>1</v>
      </c>
      <c r="AB52" s="166">
        <v>1</v>
      </c>
      <c r="AC52" s="166">
        <v>1</v>
      </c>
      <c r="AZ52" s="166">
        <v>1</v>
      </c>
      <c r="BA52" s="166">
        <f>IF(AZ52=1,G52,0)</f>
        <v>0</v>
      </c>
      <c r="BB52" s="166">
        <f>IF(AZ52=2,G52,0)</f>
        <v>0</v>
      </c>
      <c r="BC52" s="166">
        <f>IF(AZ52=3,G52,0)</f>
        <v>0</v>
      </c>
      <c r="BD52" s="166">
        <f>IF(AZ52=4,G52,0)</f>
        <v>0</v>
      </c>
      <c r="BE52" s="166">
        <f>IF(AZ52=5,G52,0)</f>
        <v>0</v>
      </c>
      <c r="CA52" s="199">
        <v>1</v>
      </c>
      <c r="CB52" s="199">
        <v>1</v>
      </c>
      <c r="CZ52" s="166">
        <v>2.2563399999999998</v>
      </c>
    </row>
    <row r="53" spans="1:104" x14ac:dyDescent="0.2">
      <c r="A53" s="200"/>
      <c r="B53" s="202"/>
      <c r="C53" s="203" t="s">
        <v>149</v>
      </c>
      <c r="D53" s="204"/>
      <c r="E53" s="205">
        <v>1.3640000000000001</v>
      </c>
      <c r="F53" s="206"/>
      <c r="G53" s="207"/>
      <c r="M53" s="201" t="s">
        <v>149</v>
      </c>
      <c r="O53" s="192"/>
    </row>
    <row r="54" spans="1:104" ht="22.5" x14ac:dyDescent="0.2">
      <c r="A54" s="193">
        <v>16</v>
      </c>
      <c r="B54" s="194" t="s">
        <v>150</v>
      </c>
      <c r="C54" s="195" t="s">
        <v>151</v>
      </c>
      <c r="D54" s="196" t="s">
        <v>90</v>
      </c>
      <c r="E54" s="197">
        <v>1</v>
      </c>
      <c r="F54" s="197">
        <v>0</v>
      </c>
      <c r="G54" s="198">
        <f>E54*F54</f>
        <v>0</v>
      </c>
      <c r="O54" s="192">
        <v>2</v>
      </c>
      <c r="AA54" s="166">
        <v>1</v>
      </c>
      <c r="AB54" s="166">
        <v>1</v>
      </c>
      <c r="AC54" s="166">
        <v>1</v>
      </c>
      <c r="AZ54" s="166">
        <v>1</v>
      </c>
      <c r="BA54" s="166">
        <f>IF(AZ54=1,G54,0)</f>
        <v>0</v>
      </c>
      <c r="BB54" s="166">
        <f>IF(AZ54=2,G54,0)</f>
        <v>0</v>
      </c>
      <c r="BC54" s="166">
        <f>IF(AZ54=3,G54,0)</f>
        <v>0</v>
      </c>
      <c r="BD54" s="166">
        <f>IF(AZ54=4,G54,0)</f>
        <v>0</v>
      </c>
      <c r="BE54" s="166">
        <f>IF(AZ54=5,G54,0)</f>
        <v>0</v>
      </c>
      <c r="CA54" s="199">
        <v>1</v>
      </c>
      <c r="CB54" s="199">
        <v>1</v>
      </c>
      <c r="CZ54" s="166">
        <v>2.2610000000000001</v>
      </c>
    </row>
    <row r="55" spans="1:104" x14ac:dyDescent="0.2">
      <c r="A55" s="200"/>
      <c r="B55" s="202"/>
      <c r="C55" s="203" t="s">
        <v>152</v>
      </c>
      <c r="D55" s="204"/>
      <c r="E55" s="205">
        <v>1</v>
      </c>
      <c r="F55" s="206"/>
      <c r="G55" s="207"/>
      <c r="M55" s="201" t="s">
        <v>152</v>
      </c>
      <c r="O55" s="192"/>
    </row>
    <row r="56" spans="1:104" x14ac:dyDescent="0.2">
      <c r="A56" s="193">
        <v>17</v>
      </c>
      <c r="B56" s="194" t="s">
        <v>153</v>
      </c>
      <c r="C56" s="195" t="s">
        <v>154</v>
      </c>
      <c r="D56" s="196" t="s">
        <v>90</v>
      </c>
      <c r="E56" s="197">
        <v>2.7280000000000002</v>
      </c>
      <c r="F56" s="197">
        <v>0</v>
      </c>
      <c r="G56" s="198">
        <f>E56*F56</f>
        <v>0</v>
      </c>
      <c r="O56" s="192">
        <v>2</v>
      </c>
      <c r="AA56" s="166">
        <v>1</v>
      </c>
      <c r="AB56" s="166">
        <v>1</v>
      </c>
      <c r="AC56" s="166">
        <v>1</v>
      </c>
      <c r="AZ56" s="166">
        <v>1</v>
      </c>
      <c r="BA56" s="166">
        <f>IF(AZ56=1,G56,0)</f>
        <v>0</v>
      </c>
      <c r="BB56" s="166">
        <f>IF(AZ56=2,G56,0)</f>
        <v>0</v>
      </c>
      <c r="BC56" s="166">
        <f>IF(AZ56=3,G56,0)</f>
        <v>0</v>
      </c>
      <c r="BD56" s="166">
        <f>IF(AZ56=4,G56,0)</f>
        <v>0</v>
      </c>
      <c r="BE56" s="166">
        <f>IF(AZ56=5,G56,0)</f>
        <v>0</v>
      </c>
      <c r="CA56" s="199">
        <v>1</v>
      </c>
      <c r="CB56" s="199">
        <v>1</v>
      </c>
      <c r="CZ56" s="166">
        <v>2.42198</v>
      </c>
    </row>
    <row r="57" spans="1:104" x14ac:dyDescent="0.2">
      <c r="A57" s="200"/>
      <c r="B57" s="202"/>
      <c r="C57" s="203" t="s">
        <v>155</v>
      </c>
      <c r="D57" s="204"/>
      <c r="E57" s="205">
        <v>2.7280000000000002</v>
      </c>
      <c r="F57" s="206"/>
      <c r="G57" s="207"/>
      <c r="M57" s="201" t="s">
        <v>155</v>
      </c>
      <c r="O57" s="192"/>
    </row>
    <row r="58" spans="1:104" x14ac:dyDescent="0.2">
      <c r="A58" s="193">
        <v>18</v>
      </c>
      <c r="B58" s="194" t="s">
        <v>156</v>
      </c>
      <c r="C58" s="195" t="s">
        <v>157</v>
      </c>
      <c r="D58" s="196" t="s">
        <v>90</v>
      </c>
      <c r="E58" s="197">
        <v>2.7280000000000002</v>
      </c>
      <c r="F58" s="197">
        <v>0</v>
      </c>
      <c r="G58" s="198">
        <f>E58*F58</f>
        <v>0</v>
      </c>
      <c r="O58" s="192">
        <v>2</v>
      </c>
      <c r="AA58" s="166">
        <v>1</v>
      </c>
      <c r="AB58" s="166">
        <v>1</v>
      </c>
      <c r="AC58" s="166">
        <v>1</v>
      </c>
      <c r="AZ58" s="166">
        <v>1</v>
      </c>
      <c r="BA58" s="166">
        <f>IF(AZ58=1,G58,0)</f>
        <v>0</v>
      </c>
      <c r="BB58" s="166">
        <f>IF(AZ58=2,G58,0)</f>
        <v>0</v>
      </c>
      <c r="BC58" s="166">
        <f>IF(AZ58=3,G58,0)</f>
        <v>0</v>
      </c>
      <c r="BD58" s="166">
        <f>IF(AZ58=4,G58,0)</f>
        <v>0</v>
      </c>
      <c r="BE58" s="166">
        <f>IF(AZ58=5,G58,0)</f>
        <v>0</v>
      </c>
      <c r="CA58" s="199">
        <v>1</v>
      </c>
      <c r="CB58" s="199">
        <v>1</v>
      </c>
      <c r="CZ58" s="166">
        <v>0</v>
      </c>
    </row>
    <row r="59" spans="1:104" ht="22.5" x14ac:dyDescent="0.2">
      <c r="A59" s="193">
        <v>19</v>
      </c>
      <c r="B59" s="194" t="s">
        <v>158</v>
      </c>
      <c r="C59" s="195" t="s">
        <v>159</v>
      </c>
      <c r="D59" s="196" t="s">
        <v>98</v>
      </c>
      <c r="E59" s="197">
        <v>0.11459999999999999</v>
      </c>
      <c r="F59" s="197">
        <v>0</v>
      </c>
      <c r="G59" s="198">
        <f>E59*F59</f>
        <v>0</v>
      </c>
      <c r="O59" s="192">
        <v>2</v>
      </c>
      <c r="AA59" s="166">
        <v>1</v>
      </c>
      <c r="AB59" s="166">
        <v>1</v>
      </c>
      <c r="AC59" s="166">
        <v>1</v>
      </c>
      <c r="AZ59" s="166">
        <v>1</v>
      </c>
      <c r="BA59" s="166">
        <f>IF(AZ59=1,G59,0)</f>
        <v>0</v>
      </c>
      <c r="BB59" s="166">
        <f>IF(AZ59=2,G59,0)</f>
        <v>0</v>
      </c>
      <c r="BC59" s="166">
        <f>IF(AZ59=3,G59,0)</f>
        <v>0</v>
      </c>
      <c r="BD59" s="166">
        <f>IF(AZ59=4,G59,0)</f>
        <v>0</v>
      </c>
      <c r="BE59" s="166">
        <f>IF(AZ59=5,G59,0)</f>
        <v>0</v>
      </c>
      <c r="CA59" s="199">
        <v>1</v>
      </c>
      <c r="CB59" s="199">
        <v>1</v>
      </c>
      <c r="CZ59" s="166">
        <v>1.0662499999999999</v>
      </c>
    </row>
    <row r="60" spans="1:104" x14ac:dyDescent="0.2">
      <c r="A60" s="200"/>
      <c r="B60" s="202"/>
      <c r="C60" s="203" t="s">
        <v>160</v>
      </c>
      <c r="D60" s="204"/>
      <c r="E60" s="205">
        <v>0.11459999999999999</v>
      </c>
      <c r="F60" s="206"/>
      <c r="G60" s="207"/>
      <c r="M60" s="201" t="s">
        <v>160</v>
      </c>
      <c r="O60" s="192"/>
    </row>
    <row r="61" spans="1:104" x14ac:dyDescent="0.2">
      <c r="A61" s="208"/>
      <c r="B61" s="209" t="s">
        <v>75</v>
      </c>
      <c r="C61" s="210" t="str">
        <f>CONCATENATE(B51," ",C51)</f>
        <v>63 Podlahy a podlahové konstrukce</v>
      </c>
      <c r="D61" s="211"/>
      <c r="E61" s="212"/>
      <c r="F61" s="213"/>
      <c r="G61" s="214">
        <f>SUM(G51:G60)</f>
        <v>0</v>
      </c>
      <c r="O61" s="192">
        <v>4</v>
      </c>
      <c r="BA61" s="215">
        <f>SUM(BA51:BA60)</f>
        <v>0</v>
      </c>
      <c r="BB61" s="215">
        <f>SUM(BB51:BB60)</f>
        <v>0</v>
      </c>
      <c r="BC61" s="215">
        <f>SUM(BC51:BC60)</f>
        <v>0</v>
      </c>
      <c r="BD61" s="215">
        <f>SUM(BD51:BD60)</f>
        <v>0</v>
      </c>
      <c r="BE61" s="215">
        <f>SUM(BE51:BE60)</f>
        <v>0</v>
      </c>
    </row>
    <row r="62" spans="1:104" x14ac:dyDescent="0.2">
      <c r="A62" s="185" t="s">
        <v>72</v>
      </c>
      <c r="B62" s="186" t="s">
        <v>161</v>
      </c>
      <c r="C62" s="187" t="s">
        <v>162</v>
      </c>
      <c r="D62" s="188"/>
      <c r="E62" s="189"/>
      <c r="F62" s="189"/>
      <c r="G62" s="190"/>
      <c r="H62" s="191"/>
      <c r="I62" s="191"/>
      <c r="O62" s="192">
        <v>1</v>
      </c>
    </row>
    <row r="63" spans="1:104" ht="22.5" x14ac:dyDescent="0.2">
      <c r="A63" s="193">
        <v>20</v>
      </c>
      <c r="B63" s="194" t="s">
        <v>163</v>
      </c>
      <c r="C63" s="195" t="s">
        <v>164</v>
      </c>
      <c r="D63" s="196" t="s">
        <v>131</v>
      </c>
      <c r="E63" s="197">
        <v>7</v>
      </c>
      <c r="F63" s="197">
        <v>0</v>
      </c>
      <c r="G63" s="198">
        <f>E63*F63</f>
        <v>0</v>
      </c>
      <c r="O63" s="192">
        <v>2</v>
      </c>
      <c r="AA63" s="166">
        <v>1</v>
      </c>
      <c r="AB63" s="166">
        <v>1</v>
      </c>
      <c r="AC63" s="166">
        <v>1</v>
      </c>
      <c r="AZ63" s="166">
        <v>1</v>
      </c>
      <c r="BA63" s="166">
        <f>IF(AZ63=1,G63,0)</f>
        <v>0</v>
      </c>
      <c r="BB63" s="166">
        <f>IF(AZ63=2,G63,0)</f>
        <v>0</v>
      </c>
      <c r="BC63" s="166">
        <f>IF(AZ63=3,G63,0)</f>
        <v>0</v>
      </c>
      <c r="BD63" s="166">
        <f>IF(AZ63=4,G63,0)</f>
        <v>0</v>
      </c>
      <c r="BE63" s="166">
        <f>IF(AZ63=5,G63,0)</f>
        <v>0</v>
      </c>
      <c r="CA63" s="199">
        <v>1</v>
      </c>
      <c r="CB63" s="199">
        <v>1</v>
      </c>
      <c r="CZ63" s="166">
        <v>6.4140000000000003E-2</v>
      </c>
    </row>
    <row r="64" spans="1:104" x14ac:dyDescent="0.2">
      <c r="A64" s="200"/>
      <c r="B64" s="202"/>
      <c r="C64" s="203" t="s">
        <v>165</v>
      </c>
      <c r="D64" s="204"/>
      <c r="E64" s="205">
        <v>7</v>
      </c>
      <c r="F64" s="206"/>
      <c r="G64" s="207"/>
      <c r="M64" s="201" t="s">
        <v>165</v>
      </c>
      <c r="O64" s="192"/>
    </row>
    <row r="65" spans="1:104" ht="22.5" x14ac:dyDescent="0.2">
      <c r="A65" s="193">
        <v>21</v>
      </c>
      <c r="B65" s="194" t="s">
        <v>166</v>
      </c>
      <c r="C65" s="195" t="s">
        <v>167</v>
      </c>
      <c r="D65" s="196" t="s">
        <v>131</v>
      </c>
      <c r="E65" s="197">
        <v>1</v>
      </c>
      <c r="F65" s="197">
        <v>0</v>
      </c>
      <c r="G65" s="198">
        <f>E65*F65</f>
        <v>0</v>
      </c>
      <c r="O65" s="192">
        <v>2</v>
      </c>
      <c r="AA65" s="166">
        <v>1</v>
      </c>
      <c r="AB65" s="166">
        <v>1</v>
      </c>
      <c r="AC65" s="166">
        <v>1</v>
      </c>
      <c r="AZ65" s="166">
        <v>1</v>
      </c>
      <c r="BA65" s="166">
        <f>IF(AZ65=1,G65,0)</f>
        <v>0</v>
      </c>
      <c r="BB65" s="166">
        <f>IF(AZ65=2,G65,0)</f>
        <v>0</v>
      </c>
      <c r="BC65" s="166">
        <f>IF(AZ65=3,G65,0)</f>
        <v>0</v>
      </c>
      <c r="BD65" s="166">
        <f>IF(AZ65=4,G65,0)</f>
        <v>0</v>
      </c>
      <c r="BE65" s="166">
        <f>IF(AZ65=5,G65,0)</f>
        <v>0</v>
      </c>
      <c r="CA65" s="199">
        <v>1</v>
      </c>
      <c r="CB65" s="199">
        <v>1</v>
      </c>
      <c r="CZ65" s="166">
        <v>6.4420000000000005E-2</v>
      </c>
    </row>
    <row r="66" spans="1:104" x14ac:dyDescent="0.2">
      <c r="A66" s="208"/>
      <c r="B66" s="209" t="s">
        <v>75</v>
      </c>
      <c r="C66" s="210" t="str">
        <f>CONCATENATE(B62," ",C62)</f>
        <v>64 Výplně otvorů</v>
      </c>
      <c r="D66" s="211"/>
      <c r="E66" s="212"/>
      <c r="F66" s="213"/>
      <c r="G66" s="214">
        <f>SUM(G62:G65)</f>
        <v>0</v>
      </c>
      <c r="O66" s="192">
        <v>4</v>
      </c>
      <c r="BA66" s="215">
        <f>SUM(BA62:BA65)</f>
        <v>0</v>
      </c>
      <c r="BB66" s="215">
        <f>SUM(BB62:BB65)</f>
        <v>0</v>
      </c>
      <c r="BC66" s="215">
        <f>SUM(BC62:BC65)</f>
        <v>0</v>
      </c>
      <c r="BD66" s="215">
        <f>SUM(BD62:BD65)</f>
        <v>0</v>
      </c>
      <c r="BE66" s="215">
        <f>SUM(BE62:BE65)</f>
        <v>0</v>
      </c>
    </row>
    <row r="67" spans="1:104" x14ac:dyDescent="0.2">
      <c r="A67" s="185" t="s">
        <v>72</v>
      </c>
      <c r="B67" s="186" t="s">
        <v>168</v>
      </c>
      <c r="C67" s="187" t="s">
        <v>169</v>
      </c>
      <c r="D67" s="188"/>
      <c r="E67" s="189"/>
      <c r="F67" s="189"/>
      <c r="G67" s="190"/>
      <c r="H67" s="191"/>
      <c r="I67" s="191"/>
      <c r="O67" s="192">
        <v>1</v>
      </c>
    </row>
    <row r="68" spans="1:104" ht="22.5" x14ac:dyDescent="0.2">
      <c r="A68" s="193">
        <v>22</v>
      </c>
      <c r="B68" s="194" t="s">
        <v>170</v>
      </c>
      <c r="C68" s="195" t="s">
        <v>171</v>
      </c>
      <c r="D68" s="196" t="s">
        <v>122</v>
      </c>
      <c r="E68" s="197">
        <v>2.2000000000000002</v>
      </c>
      <c r="F68" s="197">
        <v>0</v>
      </c>
      <c r="G68" s="198">
        <f>E68*F68</f>
        <v>0</v>
      </c>
      <c r="O68" s="192">
        <v>2</v>
      </c>
      <c r="AA68" s="166">
        <v>1</v>
      </c>
      <c r="AB68" s="166">
        <v>1</v>
      </c>
      <c r="AC68" s="166">
        <v>1</v>
      </c>
      <c r="AZ68" s="166">
        <v>1</v>
      </c>
      <c r="BA68" s="166">
        <f>IF(AZ68=1,G68,0)</f>
        <v>0</v>
      </c>
      <c r="BB68" s="166">
        <f>IF(AZ68=2,G68,0)</f>
        <v>0</v>
      </c>
      <c r="BC68" s="166">
        <f>IF(AZ68=3,G68,0)</f>
        <v>0</v>
      </c>
      <c r="BD68" s="166">
        <f>IF(AZ68=4,G68,0)</f>
        <v>0</v>
      </c>
      <c r="BE68" s="166">
        <f>IF(AZ68=5,G68,0)</f>
        <v>0</v>
      </c>
      <c r="CA68" s="199">
        <v>1</v>
      </c>
      <c r="CB68" s="199">
        <v>1</v>
      </c>
      <c r="CZ68" s="166">
        <v>0.33911999999999998</v>
      </c>
    </row>
    <row r="69" spans="1:104" ht="22.5" x14ac:dyDescent="0.2">
      <c r="A69" s="193">
        <v>23</v>
      </c>
      <c r="B69" s="194" t="s">
        <v>172</v>
      </c>
      <c r="C69" s="195" t="s">
        <v>173</v>
      </c>
      <c r="D69" s="196" t="s">
        <v>122</v>
      </c>
      <c r="E69" s="197">
        <v>2.2000000000000002</v>
      </c>
      <c r="F69" s="197">
        <v>0</v>
      </c>
      <c r="G69" s="198">
        <f>E69*F69</f>
        <v>0</v>
      </c>
      <c r="O69" s="192">
        <v>2</v>
      </c>
      <c r="AA69" s="166">
        <v>1</v>
      </c>
      <c r="AB69" s="166">
        <v>0</v>
      </c>
      <c r="AC69" s="166">
        <v>0</v>
      </c>
      <c r="AZ69" s="166">
        <v>1</v>
      </c>
      <c r="BA69" s="166">
        <f>IF(AZ69=1,G69,0)</f>
        <v>0</v>
      </c>
      <c r="BB69" s="166">
        <f>IF(AZ69=2,G69,0)</f>
        <v>0</v>
      </c>
      <c r="BC69" s="166">
        <f>IF(AZ69=3,G69,0)</f>
        <v>0</v>
      </c>
      <c r="BD69" s="166">
        <f>IF(AZ69=4,G69,0)</f>
        <v>0</v>
      </c>
      <c r="BE69" s="166">
        <f>IF(AZ69=5,G69,0)</f>
        <v>0</v>
      </c>
      <c r="CA69" s="199">
        <v>1</v>
      </c>
      <c r="CB69" s="199">
        <v>0</v>
      </c>
      <c r="CZ69" s="166">
        <v>0.16494</v>
      </c>
    </row>
    <row r="70" spans="1:104" x14ac:dyDescent="0.2">
      <c r="A70" s="200"/>
      <c r="B70" s="202"/>
      <c r="C70" s="203" t="s">
        <v>174</v>
      </c>
      <c r="D70" s="204"/>
      <c r="E70" s="205">
        <v>2.2000000000000002</v>
      </c>
      <c r="F70" s="206"/>
      <c r="G70" s="207"/>
      <c r="M70" s="201" t="s">
        <v>174</v>
      </c>
      <c r="O70" s="192"/>
    </row>
    <row r="71" spans="1:104" x14ac:dyDescent="0.2">
      <c r="A71" s="208"/>
      <c r="B71" s="209" t="s">
        <v>75</v>
      </c>
      <c r="C71" s="210" t="str">
        <f>CONCATENATE(B67," ",C67)</f>
        <v>93 Dokončovací práce inženýrskách staveb</v>
      </c>
      <c r="D71" s="211"/>
      <c r="E71" s="212"/>
      <c r="F71" s="213"/>
      <c r="G71" s="214">
        <f>SUM(G67:G70)</f>
        <v>0</v>
      </c>
      <c r="O71" s="192">
        <v>4</v>
      </c>
      <c r="BA71" s="215">
        <f>SUM(BA67:BA70)</f>
        <v>0</v>
      </c>
      <c r="BB71" s="215">
        <f>SUM(BB67:BB70)</f>
        <v>0</v>
      </c>
      <c r="BC71" s="215">
        <f>SUM(BC67:BC70)</f>
        <v>0</v>
      </c>
      <c r="BD71" s="215">
        <f>SUM(BD67:BD70)</f>
        <v>0</v>
      </c>
      <c r="BE71" s="215">
        <f>SUM(BE67:BE70)</f>
        <v>0</v>
      </c>
    </row>
    <row r="72" spans="1:104" x14ac:dyDescent="0.2">
      <c r="A72" s="185" t="s">
        <v>72</v>
      </c>
      <c r="B72" s="186" t="s">
        <v>175</v>
      </c>
      <c r="C72" s="187" t="s">
        <v>176</v>
      </c>
      <c r="D72" s="188"/>
      <c r="E72" s="189"/>
      <c r="F72" s="189"/>
      <c r="G72" s="190"/>
      <c r="H72" s="191"/>
      <c r="I72" s="191"/>
      <c r="O72" s="192">
        <v>1</v>
      </c>
    </row>
    <row r="73" spans="1:104" x14ac:dyDescent="0.2">
      <c r="A73" s="193">
        <v>24</v>
      </c>
      <c r="B73" s="194" t="s">
        <v>177</v>
      </c>
      <c r="C73" s="195" t="s">
        <v>178</v>
      </c>
      <c r="D73" s="196" t="s">
        <v>109</v>
      </c>
      <c r="E73" s="197">
        <v>16</v>
      </c>
      <c r="F73" s="197">
        <v>0</v>
      </c>
      <c r="G73" s="198">
        <f>E73*F73</f>
        <v>0</v>
      </c>
      <c r="O73" s="192">
        <v>2</v>
      </c>
      <c r="AA73" s="166">
        <v>1</v>
      </c>
      <c r="AB73" s="166">
        <v>1</v>
      </c>
      <c r="AC73" s="166">
        <v>1</v>
      </c>
      <c r="AZ73" s="166">
        <v>1</v>
      </c>
      <c r="BA73" s="166">
        <f>IF(AZ73=1,G73,0)</f>
        <v>0</v>
      </c>
      <c r="BB73" s="166">
        <f>IF(AZ73=2,G73,0)</f>
        <v>0</v>
      </c>
      <c r="BC73" s="166">
        <f>IF(AZ73=3,G73,0)</f>
        <v>0</v>
      </c>
      <c r="BD73" s="166">
        <f>IF(AZ73=4,G73,0)</f>
        <v>0</v>
      </c>
      <c r="BE73" s="166">
        <f>IF(AZ73=5,G73,0)</f>
        <v>0</v>
      </c>
      <c r="CA73" s="199">
        <v>1</v>
      </c>
      <c r="CB73" s="199">
        <v>1</v>
      </c>
      <c r="CZ73" s="166">
        <v>1.2099999999999999E-3</v>
      </c>
    </row>
    <row r="74" spans="1:104" x14ac:dyDescent="0.2">
      <c r="A74" s="208"/>
      <c r="B74" s="209" t="s">
        <v>75</v>
      </c>
      <c r="C74" s="210" t="str">
        <f>CONCATENATE(B72," ",C72)</f>
        <v>94 Lešení a stavební výtahy</v>
      </c>
      <c r="D74" s="211"/>
      <c r="E74" s="212"/>
      <c r="F74" s="213"/>
      <c r="G74" s="214">
        <f>SUM(G72:G73)</f>
        <v>0</v>
      </c>
      <c r="O74" s="192">
        <v>4</v>
      </c>
      <c r="BA74" s="215">
        <f>SUM(BA72:BA73)</f>
        <v>0</v>
      </c>
      <c r="BB74" s="215">
        <f>SUM(BB72:BB73)</f>
        <v>0</v>
      </c>
      <c r="BC74" s="215">
        <f>SUM(BC72:BC73)</f>
        <v>0</v>
      </c>
      <c r="BD74" s="215">
        <f>SUM(BD72:BD73)</f>
        <v>0</v>
      </c>
      <c r="BE74" s="215">
        <f>SUM(BE72:BE73)</f>
        <v>0</v>
      </c>
    </row>
    <row r="75" spans="1:104" x14ac:dyDescent="0.2">
      <c r="A75" s="185" t="s">
        <v>72</v>
      </c>
      <c r="B75" s="186" t="s">
        <v>179</v>
      </c>
      <c r="C75" s="187" t="s">
        <v>180</v>
      </c>
      <c r="D75" s="188"/>
      <c r="E75" s="189"/>
      <c r="F75" s="189"/>
      <c r="G75" s="190"/>
      <c r="H75" s="191"/>
      <c r="I75" s="191"/>
      <c r="O75" s="192">
        <v>1</v>
      </c>
    </row>
    <row r="76" spans="1:104" ht="22.5" x14ac:dyDescent="0.2">
      <c r="A76" s="193">
        <v>25</v>
      </c>
      <c r="B76" s="194" t="s">
        <v>181</v>
      </c>
      <c r="C76" s="195" t="s">
        <v>182</v>
      </c>
      <c r="D76" s="196" t="s">
        <v>109</v>
      </c>
      <c r="E76" s="197">
        <v>480</v>
      </c>
      <c r="F76" s="197">
        <v>0</v>
      </c>
      <c r="G76" s="198">
        <f>E76*F76</f>
        <v>0</v>
      </c>
      <c r="O76" s="192">
        <v>2</v>
      </c>
      <c r="AA76" s="166">
        <v>1</v>
      </c>
      <c r="AB76" s="166">
        <v>1</v>
      </c>
      <c r="AC76" s="166">
        <v>1</v>
      </c>
      <c r="AZ76" s="166">
        <v>1</v>
      </c>
      <c r="BA76" s="166">
        <f>IF(AZ76=1,G76,0)</f>
        <v>0</v>
      </c>
      <c r="BB76" s="166">
        <f>IF(AZ76=2,G76,0)</f>
        <v>0</v>
      </c>
      <c r="BC76" s="166">
        <f>IF(AZ76=3,G76,0)</f>
        <v>0</v>
      </c>
      <c r="BD76" s="166">
        <f>IF(AZ76=4,G76,0)</f>
        <v>0</v>
      </c>
      <c r="BE76" s="166">
        <f>IF(AZ76=5,G76,0)</f>
        <v>0</v>
      </c>
      <c r="CA76" s="199">
        <v>1</v>
      </c>
      <c r="CB76" s="199">
        <v>1</v>
      </c>
      <c r="CZ76" s="166">
        <v>4.0000000000000003E-5</v>
      </c>
    </row>
    <row r="77" spans="1:104" x14ac:dyDescent="0.2">
      <c r="A77" s="200"/>
      <c r="B77" s="202"/>
      <c r="C77" s="203" t="s">
        <v>183</v>
      </c>
      <c r="D77" s="204"/>
      <c r="E77" s="205">
        <v>480</v>
      </c>
      <c r="F77" s="206"/>
      <c r="G77" s="207"/>
      <c r="M77" s="201" t="s">
        <v>183</v>
      </c>
      <c r="O77" s="192"/>
    </row>
    <row r="78" spans="1:104" x14ac:dyDescent="0.2">
      <c r="A78" s="193">
        <v>26</v>
      </c>
      <c r="B78" s="194" t="s">
        <v>184</v>
      </c>
      <c r="C78" s="195" t="s">
        <v>185</v>
      </c>
      <c r="D78" s="196" t="s">
        <v>109</v>
      </c>
      <c r="E78" s="197">
        <v>170</v>
      </c>
      <c r="F78" s="197">
        <v>0</v>
      </c>
      <c r="G78" s="198">
        <f>E78*F78</f>
        <v>0</v>
      </c>
      <c r="O78" s="192">
        <v>2</v>
      </c>
      <c r="AA78" s="166">
        <v>1</v>
      </c>
      <c r="AB78" s="166">
        <v>1</v>
      </c>
      <c r="AC78" s="166">
        <v>1</v>
      </c>
      <c r="AZ78" s="166">
        <v>1</v>
      </c>
      <c r="BA78" s="166">
        <f>IF(AZ78=1,G78,0)</f>
        <v>0</v>
      </c>
      <c r="BB78" s="166">
        <f>IF(AZ78=2,G78,0)</f>
        <v>0</v>
      </c>
      <c r="BC78" s="166">
        <f>IF(AZ78=3,G78,0)</f>
        <v>0</v>
      </c>
      <c r="BD78" s="166">
        <f>IF(AZ78=4,G78,0)</f>
        <v>0</v>
      </c>
      <c r="BE78" s="166">
        <f>IF(AZ78=5,G78,0)</f>
        <v>0</v>
      </c>
      <c r="CA78" s="199">
        <v>1</v>
      </c>
      <c r="CB78" s="199">
        <v>1</v>
      </c>
      <c r="CZ78" s="166">
        <v>0</v>
      </c>
    </row>
    <row r="79" spans="1:104" ht="22.5" x14ac:dyDescent="0.2">
      <c r="A79" s="193">
        <v>27</v>
      </c>
      <c r="B79" s="194" t="s">
        <v>186</v>
      </c>
      <c r="C79" s="195" t="s">
        <v>187</v>
      </c>
      <c r="D79" s="196" t="s">
        <v>109</v>
      </c>
      <c r="E79" s="197">
        <v>19.728000000000002</v>
      </c>
      <c r="F79" s="197">
        <v>0</v>
      </c>
      <c r="G79" s="198">
        <f>E79*F79</f>
        <v>0</v>
      </c>
      <c r="O79" s="192">
        <v>2</v>
      </c>
      <c r="AA79" s="166">
        <v>1</v>
      </c>
      <c r="AB79" s="166">
        <v>1</v>
      </c>
      <c r="AC79" s="166">
        <v>1</v>
      </c>
      <c r="AZ79" s="166">
        <v>1</v>
      </c>
      <c r="BA79" s="166">
        <f>IF(AZ79=1,G79,0)</f>
        <v>0</v>
      </c>
      <c r="BB79" s="166">
        <f>IF(AZ79=2,G79,0)</f>
        <v>0</v>
      </c>
      <c r="BC79" s="166">
        <f>IF(AZ79=3,G79,0)</f>
        <v>0</v>
      </c>
      <c r="BD79" s="166">
        <f>IF(AZ79=4,G79,0)</f>
        <v>0</v>
      </c>
      <c r="BE79" s="166">
        <f>IF(AZ79=5,G79,0)</f>
        <v>0</v>
      </c>
      <c r="CA79" s="199">
        <v>1</v>
      </c>
      <c r="CB79" s="199">
        <v>1</v>
      </c>
      <c r="CZ79" s="166">
        <v>4.0000000000000003E-5</v>
      </c>
    </row>
    <row r="80" spans="1:104" x14ac:dyDescent="0.2">
      <c r="A80" s="200"/>
      <c r="B80" s="202"/>
      <c r="C80" s="203" t="s">
        <v>188</v>
      </c>
      <c r="D80" s="204"/>
      <c r="E80" s="205">
        <v>19.728000000000002</v>
      </c>
      <c r="F80" s="206"/>
      <c r="G80" s="207"/>
      <c r="M80" s="201" t="s">
        <v>188</v>
      </c>
      <c r="O80" s="192"/>
    </row>
    <row r="81" spans="1:104" ht="22.5" x14ac:dyDescent="0.2">
      <c r="A81" s="193">
        <v>28</v>
      </c>
      <c r="B81" s="194" t="s">
        <v>189</v>
      </c>
      <c r="C81" s="195" t="s">
        <v>190</v>
      </c>
      <c r="D81" s="196" t="s">
        <v>131</v>
      </c>
      <c r="E81" s="197">
        <v>90</v>
      </c>
      <c r="F81" s="197">
        <v>0</v>
      </c>
      <c r="G81" s="198">
        <f>E81*F81</f>
        <v>0</v>
      </c>
      <c r="O81" s="192">
        <v>2</v>
      </c>
      <c r="AA81" s="166">
        <v>1</v>
      </c>
      <c r="AB81" s="166">
        <v>1</v>
      </c>
      <c r="AC81" s="166">
        <v>1</v>
      </c>
      <c r="AZ81" s="166">
        <v>1</v>
      </c>
      <c r="BA81" s="166">
        <f>IF(AZ81=1,G81,0)</f>
        <v>0</v>
      </c>
      <c r="BB81" s="166">
        <f>IF(AZ81=2,G81,0)</f>
        <v>0</v>
      </c>
      <c r="BC81" s="166">
        <f>IF(AZ81=3,G81,0)</f>
        <v>0</v>
      </c>
      <c r="BD81" s="166">
        <f>IF(AZ81=4,G81,0)</f>
        <v>0</v>
      </c>
      <c r="BE81" s="166">
        <f>IF(AZ81=5,G81,0)</f>
        <v>0</v>
      </c>
      <c r="CA81" s="199">
        <v>1</v>
      </c>
      <c r="CB81" s="199">
        <v>1</v>
      </c>
      <c r="CZ81" s="166">
        <v>1.4999999999999999E-4</v>
      </c>
    </row>
    <row r="82" spans="1:104" x14ac:dyDescent="0.2">
      <c r="A82" s="200"/>
      <c r="B82" s="202"/>
      <c r="C82" s="203" t="s">
        <v>191</v>
      </c>
      <c r="D82" s="204"/>
      <c r="E82" s="205">
        <v>90</v>
      </c>
      <c r="F82" s="206"/>
      <c r="G82" s="207"/>
      <c r="M82" s="201" t="s">
        <v>191</v>
      </c>
      <c r="O82" s="192"/>
    </row>
    <row r="83" spans="1:104" x14ac:dyDescent="0.2">
      <c r="A83" s="208"/>
      <c r="B83" s="209" t="s">
        <v>75</v>
      </c>
      <c r="C83" s="210" t="str">
        <f>CONCATENATE(B75," ",C75)</f>
        <v>95 Dokončovací konstrukce na pozemních stavbách</v>
      </c>
      <c r="D83" s="211"/>
      <c r="E83" s="212"/>
      <c r="F83" s="213"/>
      <c r="G83" s="214">
        <f>SUM(G75:G82)</f>
        <v>0</v>
      </c>
      <c r="O83" s="192">
        <v>4</v>
      </c>
      <c r="BA83" s="215">
        <f>SUM(BA75:BA82)</f>
        <v>0</v>
      </c>
      <c r="BB83" s="215">
        <f>SUM(BB75:BB82)</f>
        <v>0</v>
      </c>
      <c r="BC83" s="215">
        <f>SUM(BC75:BC82)</f>
        <v>0</v>
      </c>
      <c r="BD83" s="215">
        <f>SUM(BD75:BD82)</f>
        <v>0</v>
      </c>
      <c r="BE83" s="215">
        <f>SUM(BE75:BE82)</f>
        <v>0</v>
      </c>
    </row>
    <row r="84" spans="1:104" x14ac:dyDescent="0.2">
      <c r="A84" s="185" t="s">
        <v>72</v>
      </c>
      <c r="B84" s="186" t="s">
        <v>192</v>
      </c>
      <c r="C84" s="187" t="s">
        <v>193</v>
      </c>
      <c r="D84" s="188"/>
      <c r="E84" s="189"/>
      <c r="F84" s="189"/>
      <c r="G84" s="190"/>
      <c r="H84" s="191"/>
      <c r="I84" s="191"/>
      <c r="O84" s="192">
        <v>1</v>
      </c>
    </row>
    <row r="85" spans="1:104" x14ac:dyDescent="0.2">
      <c r="A85" s="193">
        <v>29</v>
      </c>
      <c r="B85" s="194" t="s">
        <v>194</v>
      </c>
      <c r="C85" s="195" t="s">
        <v>195</v>
      </c>
      <c r="D85" s="196" t="s">
        <v>109</v>
      </c>
      <c r="E85" s="197">
        <v>29.76</v>
      </c>
      <c r="F85" s="197">
        <v>0</v>
      </c>
      <c r="G85" s="198">
        <f>E85*F85</f>
        <v>0</v>
      </c>
      <c r="O85" s="192">
        <v>2</v>
      </c>
      <c r="AA85" s="166">
        <v>1</v>
      </c>
      <c r="AB85" s="166">
        <v>1</v>
      </c>
      <c r="AC85" s="166">
        <v>1</v>
      </c>
      <c r="AZ85" s="166">
        <v>1</v>
      </c>
      <c r="BA85" s="166">
        <f>IF(AZ85=1,G85,0)</f>
        <v>0</v>
      </c>
      <c r="BB85" s="166">
        <f>IF(AZ85=2,G85,0)</f>
        <v>0</v>
      </c>
      <c r="BC85" s="166">
        <f>IF(AZ85=3,G85,0)</f>
        <v>0</v>
      </c>
      <c r="BD85" s="166">
        <f>IF(AZ85=4,G85,0)</f>
        <v>0</v>
      </c>
      <c r="BE85" s="166">
        <f>IF(AZ85=5,G85,0)</f>
        <v>0</v>
      </c>
      <c r="CA85" s="199">
        <v>1</v>
      </c>
      <c r="CB85" s="199">
        <v>1</v>
      </c>
      <c r="CZ85" s="166">
        <v>6.7000000000000002E-4</v>
      </c>
    </row>
    <row r="86" spans="1:104" x14ac:dyDescent="0.2">
      <c r="A86" s="200"/>
      <c r="B86" s="202"/>
      <c r="C86" s="203" t="s">
        <v>196</v>
      </c>
      <c r="D86" s="204"/>
      <c r="E86" s="205">
        <v>29.76</v>
      </c>
      <c r="F86" s="206"/>
      <c r="G86" s="207"/>
      <c r="M86" s="201" t="s">
        <v>196</v>
      </c>
      <c r="O86" s="192"/>
    </row>
    <row r="87" spans="1:104" x14ac:dyDescent="0.2">
      <c r="A87" s="193">
        <v>30</v>
      </c>
      <c r="B87" s="194" t="s">
        <v>197</v>
      </c>
      <c r="C87" s="195" t="s">
        <v>198</v>
      </c>
      <c r="D87" s="196" t="s">
        <v>109</v>
      </c>
      <c r="E87" s="197">
        <v>23.8</v>
      </c>
      <c r="F87" s="197">
        <v>0</v>
      </c>
      <c r="G87" s="198">
        <f>E87*F87</f>
        <v>0</v>
      </c>
      <c r="O87" s="192">
        <v>2</v>
      </c>
      <c r="AA87" s="166">
        <v>1</v>
      </c>
      <c r="AB87" s="166">
        <v>1</v>
      </c>
      <c r="AC87" s="166">
        <v>1</v>
      </c>
      <c r="AZ87" s="166">
        <v>1</v>
      </c>
      <c r="BA87" s="166">
        <f>IF(AZ87=1,G87,0)</f>
        <v>0</v>
      </c>
      <c r="BB87" s="166">
        <f>IF(AZ87=2,G87,0)</f>
        <v>0</v>
      </c>
      <c r="BC87" s="166">
        <f>IF(AZ87=3,G87,0)</f>
        <v>0</v>
      </c>
      <c r="BD87" s="166">
        <f>IF(AZ87=4,G87,0)</f>
        <v>0</v>
      </c>
      <c r="BE87" s="166">
        <f>IF(AZ87=5,G87,0)</f>
        <v>0</v>
      </c>
      <c r="CA87" s="199">
        <v>1</v>
      </c>
      <c r="CB87" s="199">
        <v>1</v>
      </c>
      <c r="CZ87" s="166">
        <v>3.3E-4</v>
      </c>
    </row>
    <row r="88" spans="1:104" x14ac:dyDescent="0.2">
      <c r="A88" s="200"/>
      <c r="B88" s="202"/>
      <c r="C88" s="203" t="s">
        <v>199</v>
      </c>
      <c r="D88" s="204"/>
      <c r="E88" s="205">
        <v>23.8</v>
      </c>
      <c r="F88" s="206"/>
      <c r="G88" s="207"/>
      <c r="M88" s="201" t="s">
        <v>199</v>
      </c>
      <c r="O88" s="192"/>
    </row>
    <row r="89" spans="1:104" ht="22.5" x14ac:dyDescent="0.2">
      <c r="A89" s="193">
        <v>31</v>
      </c>
      <c r="B89" s="194" t="s">
        <v>200</v>
      </c>
      <c r="C89" s="195" t="s">
        <v>201</v>
      </c>
      <c r="D89" s="196" t="s">
        <v>90</v>
      </c>
      <c r="E89" s="197">
        <v>4.0919999999999996</v>
      </c>
      <c r="F89" s="197">
        <v>0</v>
      </c>
      <c r="G89" s="198">
        <f>E89*F89</f>
        <v>0</v>
      </c>
      <c r="O89" s="192">
        <v>2</v>
      </c>
      <c r="AA89" s="166">
        <v>1</v>
      </c>
      <c r="AB89" s="166">
        <v>1</v>
      </c>
      <c r="AC89" s="166">
        <v>1</v>
      </c>
      <c r="AZ89" s="166">
        <v>1</v>
      </c>
      <c r="BA89" s="166">
        <f>IF(AZ89=1,G89,0)</f>
        <v>0</v>
      </c>
      <c r="BB89" s="166">
        <f>IF(AZ89=2,G89,0)</f>
        <v>0</v>
      </c>
      <c r="BC89" s="166">
        <f>IF(AZ89=3,G89,0)</f>
        <v>0</v>
      </c>
      <c r="BD89" s="166">
        <f>IF(AZ89=4,G89,0)</f>
        <v>0</v>
      </c>
      <c r="BE89" s="166">
        <f>IF(AZ89=5,G89,0)</f>
        <v>0</v>
      </c>
      <c r="CA89" s="199">
        <v>1</v>
      </c>
      <c r="CB89" s="199">
        <v>1</v>
      </c>
      <c r="CZ89" s="166">
        <v>0</v>
      </c>
    </row>
    <row r="90" spans="1:104" x14ac:dyDescent="0.2">
      <c r="A90" s="200"/>
      <c r="B90" s="202"/>
      <c r="C90" s="203" t="s">
        <v>202</v>
      </c>
      <c r="D90" s="204"/>
      <c r="E90" s="205">
        <v>4.0919999999999996</v>
      </c>
      <c r="F90" s="206"/>
      <c r="G90" s="207"/>
      <c r="M90" s="201" t="s">
        <v>202</v>
      </c>
      <c r="O90" s="192"/>
    </row>
    <row r="91" spans="1:104" x14ac:dyDescent="0.2">
      <c r="A91" s="193">
        <v>32</v>
      </c>
      <c r="B91" s="194" t="s">
        <v>203</v>
      </c>
      <c r="C91" s="195" t="s">
        <v>204</v>
      </c>
      <c r="D91" s="196" t="s">
        <v>109</v>
      </c>
      <c r="E91" s="197">
        <v>27.28</v>
      </c>
      <c r="F91" s="197">
        <v>0</v>
      </c>
      <c r="G91" s="198">
        <f>E91*F91</f>
        <v>0</v>
      </c>
      <c r="O91" s="192">
        <v>2</v>
      </c>
      <c r="AA91" s="166">
        <v>1</v>
      </c>
      <c r="AB91" s="166">
        <v>1</v>
      </c>
      <c r="AC91" s="166">
        <v>1</v>
      </c>
      <c r="AZ91" s="166">
        <v>1</v>
      </c>
      <c r="BA91" s="166">
        <f>IF(AZ91=1,G91,0)</f>
        <v>0</v>
      </c>
      <c r="BB91" s="166">
        <f>IF(AZ91=2,G91,0)</f>
        <v>0</v>
      </c>
      <c r="BC91" s="166">
        <f>IF(AZ91=3,G91,0)</f>
        <v>0</v>
      </c>
      <c r="BD91" s="166">
        <f>IF(AZ91=4,G91,0)</f>
        <v>0</v>
      </c>
      <c r="BE91" s="166">
        <f>IF(AZ91=5,G91,0)</f>
        <v>0</v>
      </c>
      <c r="CA91" s="199">
        <v>1</v>
      </c>
      <c r="CB91" s="199">
        <v>1</v>
      </c>
      <c r="CZ91" s="166">
        <v>0</v>
      </c>
    </row>
    <row r="92" spans="1:104" x14ac:dyDescent="0.2">
      <c r="A92" s="200"/>
      <c r="B92" s="202"/>
      <c r="C92" s="203" t="s">
        <v>205</v>
      </c>
      <c r="D92" s="204"/>
      <c r="E92" s="205">
        <v>27.28</v>
      </c>
      <c r="F92" s="206"/>
      <c r="G92" s="207"/>
      <c r="M92" s="201" t="s">
        <v>205</v>
      </c>
      <c r="O92" s="192"/>
    </row>
    <row r="93" spans="1:104" ht="22.5" x14ac:dyDescent="0.2">
      <c r="A93" s="193">
        <v>33</v>
      </c>
      <c r="B93" s="194" t="s">
        <v>206</v>
      </c>
      <c r="C93" s="195" t="s">
        <v>207</v>
      </c>
      <c r="D93" s="196" t="s">
        <v>109</v>
      </c>
      <c r="E93" s="197">
        <v>49.35</v>
      </c>
      <c r="F93" s="197">
        <v>0</v>
      </c>
      <c r="G93" s="198">
        <f>E93*F93</f>
        <v>0</v>
      </c>
      <c r="O93" s="192">
        <v>2</v>
      </c>
      <c r="AA93" s="166">
        <v>1</v>
      </c>
      <c r="AB93" s="166">
        <v>1</v>
      </c>
      <c r="AC93" s="166">
        <v>1</v>
      </c>
      <c r="AZ93" s="166">
        <v>1</v>
      </c>
      <c r="BA93" s="166">
        <f>IF(AZ93=1,G93,0)</f>
        <v>0</v>
      </c>
      <c r="BB93" s="166">
        <f>IF(AZ93=2,G93,0)</f>
        <v>0</v>
      </c>
      <c r="BC93" s="166">
        <f>IF(AZ93=3,G93,0)</f>
        <v>0</v>
      </c>
      <c r="BD93" s="166">
        <f>IF(AZ93=4,G93,0)</f>
        <v>0</v>
      </c>
      <c r="BE93" s="166">
        <f>IF(AZ93=5,G93,0)</f>
        <v>0</v>
      </c>
      <c r="CA93" s="199">
        <v>1</v>
      </c>
      <c r="CB93" s="199">
        <v>1</v>
      </c>
      <c r="CZ93" s="166">
        <v>0</v>
      </c>
    </row>
    <row r="94" spans="1:104" x14ac:dyDescent="0.2">
      <c r="A94" s="200"/>
      <c r="B94" s="202"/>
      <c r="C94" s="203" t="s">
        <v>208</v>
      </c>
      <c r="D94" s="204"/>
      <c r="E94" s="205">
        <v>49.35</v>
      </c>
      <c r="F94" s="206"/>
      <c r="G94" s="207"/>
      <c r="M94" s="201" t="s">
        <v>208</v>
      </c>
      <c r="O94" s="192"/>
    </row>
    <row r="95" spans="1:104" x14ac:dyDescent="0.2">
      <c r="A95" s="193">
        <v>34</v>
      </c>
      <c r="B95" s="194" t="s">
        <v>209</v>
      </c>
      <c r="C95" s="195" t="s">
        <v>210</v>
      </c>
      <c r="D95" s="196" t="s">
        <v>131</v>
      </c>
      <c r="E95" s="197">
        <v>4</v>
      </c>
      <c r="F95" s="197">
        <v>0</v>
      </c>
      <c r="G95" s="198">
        <f>E95*F95</f>
        <v>0</v>
      </c>
      <c r="O95" s="192">
        <v>2</v>
      </c>
      <c r="AA95" s="166">
        <v>1</v>
      </c>
      <c r="AB95" s="166">
        <v>1</v>
      </c>
      <c r="AC95" s="166">
        <v>1</v>
      </c>
      <c r="AZ95" s="166">
        <v>1</v>
      </c>
      <c r="BA95" s="166">
        <f>IF(AZ95=1,G95,0)</f>
        <v>0</v>
      </c>
      <c r="BB95" s="166">
        <f>IF(AZ95=2,G95,0)</f>
        <v>0</v>
      </c>
      <c r="BC95" s="166">
        <f>IF(AZ95=3,G95,0)</f>
        <v>0</v>
      </c>
      <c r="BD95" s="166">
        <f>IF(AZ95=4,G95,0)</f>
        <v>0</v>
      </c>
      <c r="BE95" s="166">
        <f>IF(AZ95=5,G95,0)</f>
        <v>0</v>
      </c>
      <c r="CA95" s="199">
        <v>1</v>
      </c>
      <c r="CB95" s="199">
        <v>1</v>
      </c>
      <c r="CZ95" s="166">
        <v>0</v>
      </c>
    </row>
    <row r="96" spans="1:104" x14ac:dyDescent="0.2">
      <c r="A96" s="200"/>
      <c r="B96" s="202"/>
      <c r="C96" s="203" t="s">
        <v>211</v>
      </c>
      <c r="D96" s="204"/>
      <c r="E96" s="205">
        <v>2</v>
      </c>
      <c r="F96" s="206"/>
      <c r="G96" s="207"/>
      <c r="M96" s="201" t="s">
        <v>211</v>
      </c>
      <c r="O96" s="192"/>
    </row>
    <row r="97" spans="1:104" x14ac:dyDescent="0.2">
      <c r="A97" s="200"/>
      <c r="B97" s="202"/>
      <c r="C97" s="203" t="s">
        <v>212</v>
      </c>
      <c r="D97" s="204"/>
      <c r="E97" s="205">
        <v>2</v>
      </c>
      <c r="F97" s="206"/>
      <c r="G97" s="207"/>
      <c r="M97" s="201" t="s">
        <v>212</v>
      </c>
      <c r="O97" s="192"/>
    </row>
    <row r="98" spans="1:104" x14ac:dyDescent="0.2">
      <c r="A98" s="193">
        <v>35</v>
      </c>
      <c r="B98" s="194" t="s">
        <v>213</v>
      </c>
      <c r="C98" s="195" t="s">
        <v>214</v>
      </c>
      <c r="D98" s="196" t="s">
        <v>131</v>
      </c>
      <c r="E98" s="197">
        <v>9</v>
      </c>
      <c r="F98" s="197">
        <v>0</v>
      </c>
      <c r="G98" s="198">
        <f>E98*F98</f>
        <v>0</v>
      </c>
      <c r="O98" s="192">
        <v>2</v>
      </c>
      <c r="AA98" s="166">
        <v>1</v>
      </c>
      <c r="AB98" s="166">
        <v>1</v>
      </c>
      <c r="AC98" s="166">
        <v>1</v>
      </c>
      <c r="AZ98" s="166">
        <v>1</v>
      </c>
      <c r="BA98" s="166">
        <f>IF(AZ98=1,G98,0)</f>
        <v>0</v>
      </c>
      <c r="BB98" s="166">
        <f>IF(AZ98=2,G98,0)</f>
        <v>0</v>
      </c>
      <c r="BC98" s="166">
        <f>IF(AZ98=3,G98,0)</f>
        <v>0</v>
      </c>
      <c r="BD98" s="166">
        <f>IF(AZ98=4,G98,0)</f>
        <v>0</v>
      </c>
      <c r="BE98" s="166">
        <f>IF(AZ98=5,G98,0)</f>
        <v>0</v>
      </c>
      <c r="CA98" s="199">
        <v>1</v>
      </c>
      <c r="CB98" s="199">
        <v>1</v>
      </c>
      <c r="CZ98" s="166">
        <v>0</v>
      </c>
    </row>
    <row r="99" spans="1:104" x14ac:dyDescent="0.2">
      <c r="A99" s="200"/>
      <c r="B99" s="202"/>
      <c r="C99" s="203" t="s">
        <v>215</v>
      </c>
      <c r="D99" s="204"/>
      <c r="E99" s="205">
        <v>2</v>
      </c>
      <c r="F99" s="206"/>
      <c r="G99" s="207"/>
      <c r="M99" s="201" t="s">
        <v>215</v>
      </c>
      <c r="O99" s="192"/>
    </row>
    <row r="100" spans="1:104" x14ac:dyDescent="0.2">
      <c r="A100" s="200"/>
      <c r="B100" s="202"/>
      <c r="C100" s="203" t="s">
        <v>216</v>
      </c>
      <c r="D100" s="204"/>
      <c r="E100" s="205">
        <v>7</v>
      </c>
      <c r="F100" s="206"/>
      <c r="G100" s="207"/>
      <c r="M100" s="201" t="s">
        <v>216</v>
      </c>
      <c r="O100" s="192"/>
    </row>
    <row r="101" spans="1:104" ht="22.5" x14ac:dyDescent="0.2">
      <c r="A101" s="193">
        <v>36</v>
      </c>
      <c r="B101" s="194" t="s">
        <v>217</v>
      </c>
      <c r="C101" s="195" t="s">
        <v>218</v>
      </c>
      <c r="D101" s="196" t="s">
        <v>109</v>
      </c>
      <c r="E101" s="197">
        <v>1.8</v>
      </c>
      <c r="F101" s="197">
        <v>0</v>
      </c>
      <c r="G101" s="198">
        <f>E101*F101</f>
        <v>0</v>
      </c>
      <c r="O101" s="192">
        <v>2</v>
      </c>
      <c r="AA101" s="166">
        <v>1</v>
      </c>
      <c r="AB101" s="166">
        <v>1</v>
      </c>
      <c r="AC101" s="166">
        <v>1</v>
      </c>
      <c r="AZ101" s="166">
        <v>1</v>
      </c>
      <c r="BA101" s="166">
        <f>IF(AZ101=1,G101,0)</f>
        <v>0</v>
      </c>
      <c r="BB101" s="166">
        <f>IF(AZ101=2,G101,0)</f>
        <v>0</v>
      </c>
      <c r="BC101" s="166">
        <f>IF(AZ101=3,G101,0)</f>
        <v>0</v>
      </c>
      <c r="BD101" s="166">
        <f>IF(AZ101=4,G101,0)</f>
        <v>0</v>
      </c>
      <c r="BE101" s="166">
        <f>IF(AZ101=5,G101,0)</f>
        <v>0</v>
      </c>
      <c r="CA101" s="199">
        <v>1</v>
      </c>
      <c r="CB101" s="199">
        <v>1</v>
      </c>
      <c r="CZ101" s="166">
        <v>2.1900000000000001E-3</v>
      </c>
    </row>
    <row r="102" spans="1:104" x14ac:dyDescent="0.2">
      <c r="A102" s="200"/>
      <c r="B102" s="202"/>
      <c r="C102" s="203" t="s">
        <v>219</v>
      </c>
      <c r="D102" s="204"/>
      <c r="E102" s="205">
        <v>0.72</v>
      </c>
      <c r="F102" s="206"/>
      <c r="G102" s="207"/>
      <c r="M102" s="201" t="s">
        <v>219</v>
      </c>
      <c r="O102" s="192"/>
    </row>
    <row r="103" spans="1:104" x14ac:dyDescent="0.2">
      <c r="A103" s="200"/>
      <c r="B103" s="202"/>
      <c r="C103" s="203" t="s">
        <v>220</v>
      </c>
      <c r="D103" s="204"/>
      <c r="E103" s="205">
        <v>1.08</v>
      </c>
      <c r="F103" s="206"/>
      <c r="G103" s="207"/>
      <c r="M103" s="201" t="s">
        <v>220</v>
      </c>
      <c r="O103" s="192"/>
    </row>
    <row r="104" spans="1:104" x14ac:dyDescent="0.2">
      <c r="A104" s="193">
        <v>37</v>
      </c>
      <c r="B104" s="194" t="s">
        <v>221</v>
      </c>
      <c r="C104" s="195" t="s">
        <v>222</v>
      </c>
      <c r="D104" s="196" t="s">
        <v>109</v>
      </c>
      <c r="E104" s="197">
        <v>11.426</v>
      </c>
      <c r="F104" s="197">
        <v>0</v>
      </c>
      <c r="G104" s="198">
        <f>E104*F104</f>
        <v>0</v>
      </c>
      <c r="O104" s="192">
        <v>2</v>
      </c>
      <c r="AA104" s="166">
        <v>1</v>
      </c>
      <c r="AB104" s="166">
        <v>1</v>
      </c>
      <c r="AC104" s="166">
        <v>1</v>
      </c>
      <c r="AZ104" s="166">
        <v>1</v>
      </c>
      <c r="BA104" s="166">
        <f>IF(AZ104=1,G104,0)</f>
        <v>0</v>
      </c>
      <c r="BB104" s="166">
        <f>IF(AZ104=2,G104,0)</f>
        <v>0</v>
      </c>
      <c r="BC104" s="166">
        <f>IF(AZ104=3,G104,0)</f>
        <v>0</v>
      </c>
      <c r="BD104" s="166">
        <f>IF(AZ104=4,G104,0)</f>
        <v>0</v>
      </c>
      <c r="BE104" s="166">
        <f>IF(AZ104=5,G104,0)</f>
        <v>0</v>
      </c>
      <c r="CA104" s="199">
        <v>1</v>
      </c>
      <c r="CB104" s="199">
        <v>1</v>
      </c>
      <c r="CZ104" s="166">
        <v>1.17E-3</v>
      </c>
    </row>
    <row r="105" spans="1:104" x14ac:dyDescent="0.2">
      <c r="A105" s="200"/>
      <c r="B105" s="202"/>
      <c r="C105" s="203" t="s">
        <v>223</v>
      </c>
      <c r="D105" s="204"/>
      <c r="E105" s="205">
        <v>3.1520000000000001</v>
      </c>
      <c r="F105" s="206"/>
      <c r="G105" s="207"/>
      <c r="M105" s="201" t="s">
        <v>223</v>
      </c>
      <c r="O105" s="192"/>
    </row>
    <row r="106" spans="1:104" x14ac:dyDescent="0.2">
      <c r="A106" s="200"/>
      <c r="B106" s="202"/>
      <c r="C106" s="203" t="s">
        <v>224</v>
      </c>
      <c r="D106" s="204"/>
      <c r="E106" s="205">
        <v>8.2739999999999991</v>
      </c>
      <c r="F106" s="206"/>
      <c r="G106" s="207"/>
      <c r="M106" s="201" t="s">
        <v>224</v>
      </c>
      <c r="O106" s="192"/>
    </row>
    <row r="107" spans="1:104" x14ac:dyDescent="0.2">
      <c r="A107" s="208"/>
      <c r="B107" s="209" t="s">
        <v>75</v>
      </c>
      <c r="C107" s="210" t="str">
        <f>CONCATENATE(B84," ",C84)</f>
        <v>96 Bourání konstrukcí</v>
      </c>
      <c r="D107" s="211"/>
      <c r="E107" s="212"/>
      <c r="F107" s="213"/>
      <c r="G107" s="214">
        <f>SUM(G84:G106)</f>
        <v>0</v>
      </c>
      <c r="O107" s="192">
        <v>4</v>
      </c>
      <c r="BA107" s="215">
        <f>SUM(BA84:BA106)</f>
        <v>0</v>
      </c>
      <c r="BB107" s="215">
        <f>SUM(BB84:BB106)</f>
        <v>0</v>
      </c>
      <c r="BC107" s="215">
        <f>SUM(BC84:BC106)</f>
        <v>0</v>
      </c>
      <c r="BD107" s="215">
        <f>SUM(BD84:BD106)</f>
        <v>0</v>
      </c>
      <c r="BE107" s="215">
        <f>SUM(BE84:BE106)</f>
        <v>0</v>
      </c>
    </row>
    <row r="108" spans="1:104" x14ac:dyDescent="0.2">
      <c r="A108" s="185" t="s">
        <v>72</v>
      </c>
      <c r="B108" s="186" t="s">
        <v>225</v>
      </c>
      <c r="C108" s="187" t="s">
        <v>226</v>
      </c>
      <c r="D108" s="188"/>
      <c r="E108" s="189"/>
      <c r="F108" s="189"/>
      <c r="G108" s="190"/>
      <c r="H108" s="191"/>
      <c r="I108" s="191"/>
      <c r="O108" s="192">
        <v>1</v>
      </c>
    </row>
    <row r="109" spans="1:104" x14ac:dyDescent="0.2">
      <c r="A109" s="193">
        <v>38</v>
      </c>
      <c r="B109" s="194" t="s">
        <v>227</v>
      </c>
      <c r="C109" s="195" t="s">
        <v>228</v>
      </c>
      <c r="D109" s="196" t="s">
        <v>109</v>
      </c>
      <c r="E109" s="197">
        <v>41.86</v>
      </c>
      <c r="F109" s="197">
        <v>0</v>
      </c>
      <c r="G109" s="198">
        <f>E109*F109</f>
        <v>0</v>
      </c>
      <c r="O109" s="192">
        <v>2</v>
      </c>
      <c r="AA109" s="166">
        <v>1</v>
      </c>
      <c r="AB109" s="166">
        <v>1</v>
      </c>
      <c r="AC109" s="166">
        <v>1</v>
      </c>
      <c r="AZ109" s="166">
        <v>1</v>
      </c>
      <c r="BA109" s="166">
        <f>IF(AZ109=1,G109,0)</f>
        <v>0</v>
      </c>
      <c r="BB109" s="166">
        <f>IF(AZ109=2,G109,0)</f>
        <v>0</v>
      </c>
      <c r="BC109" s="166">
        <f>IF(AZ109=3,G109,0)</f>
        <v>0</v>
      </c>
      <c r="BD109" s="166">
        <f>IF(AZ109=4,G109,0)</f>
        <v>0</v>
      </c>
      <c r="BE109" s="166">
        <f>IF(AZ109=5,G109,0)</f>
        <v>0</v>
      </c>
      <c r="CA109" s="199">
        <v>1</v>
      </c>
      <c r="CB109" s="199">
        <v>1</v>
      </c>
      <c r="CZ109" s="166">
        <v>0</v>
      </c>
    </row>
    <row r="110" spans="1:104" x14ac:dyDescent="0.2">
      <c r="A110" s="200"/>
      <c r="B110" s="202"/>
      <c r="C110" s="203" t="s">
        <v>229</v>
      </c>
      <c r="D110" s="204"/>
      <c r="E110" s="205">
        <v>41.86</v>
      </c>
      <c r="F110" s="206"/>
      <c r="G110" s="207"/>
      <c r="M110" s="201" t="s">
        <v>229</v>
      </c>
      <c r="O110" s="192"/>
    </row>
    <row r="111" spans="1:104" x14ac:dyDescent="0.2">
      <c r="A111" s="193">
        <v>39</v>
      </c>
      <c r="B111" s="194" t="s">
        <v>230</v>
      </c>
      <c r="C111" s="195" t="s">
        <v>231</v>
      </c>
      <c r="D111" s="196" t="s">
        <v>109</v>
      </c>
      <c r="E111" s="197">
        <v>89.38</v>
      </c>
      <c r="F111" s="197">
        <v>0</v>
      </c>
      <c r="G111" s="198">
        <f>E111*F111</f>
        <v>0</v>
      </c>
      <c r="O111" s="192">
        <v>2</v>
      </c>
      <c r="AA111" s="166">
        <v>1</v>
      </c>
      <c r="AB111" s="166">
        <v>1</v>
      </c>
      <c r="AC111" s="166">
        <v>1</v>
      </c>
      <c r="AZ111" s="166">
        <v>1</v>
      </c>
      <c r="BA111" s="166">
        <f>IF(AZ111=1,G111,0)</f>
        <v>0</v>
      </c>
      <c r="BB111" s="166">
        <f>IF(AZ111=2,G111,0)</f>
        <v>0</v>
      </c>
      <c r="BC111" s="166">
        <f>IF(AZ111=3,G111,0)</f>
        <v>0</v>
      </c>
      <c r="BD111" s="166">
        <f>IF(AZ111=4,G111,0)</f>
        <v>0</v>
      </c>
      <c r="BE111" s="166">
        <f>IF(AZ111=5,G111,0)</f>
        <v>0</v>
      </c>
      <c r="CA111" s="199">
        <v>1</v>
      </c>
      <c r="CB111" s="199">
        <v>1</v>
      </c>
      <c r="CZ111" s="166">
        <v>0</v>
      </c>
    </row>
    <row r="112" spans="1:104" x14ac:dyDescent="0.2">
      <c r="A112" s="200"/>
      <c r="B112" s="202"/>
      <c r="C112" s="203" t="s">
        <v>232</v>
      </c>
      <c r="D112" s="204"/>
      <c r="E112" s="205">
        <v>89.38</v>
      </c>
      <c r="F112" s="206"/>
      <c r="G112" s="207"/>
      <c r="M112" s="201" t="s">
        <v>232</v>
      </c>
      <c r="O112" s="192"/>
    </row>
    <row r="113" spans="1:104" x14ac:dyDescent="0.2">
      <c r="A113" s="208"/>
      <c r="B113" s="209" t="s">
        <v>75</v>
      </c>
      <c r="C113" s="210" t="str">
        <f>CONCATENATE(B108," ",C108)</f>
        <v>97 Prorážení otvorů</v>
      </c>
      <c r="D113" s="211"/>
      <c r="E113" s="212"/>
      <c r="F113" s="213"/>
      <c r="G113" s="214">
        <f>SUM(G108:G112)</f>
        <v>0</v>
      </c>
      <c r="O113" s="192">
        <v>4</v>
      </c>
      <c r="BA113" s="215">
        <f>SUM(BA108:BA112)</f>
        <v>0</v>
      </c>
      <c r="BB113" s="215">
        <f>SUM(BB108:BB112)</f>
        <v>0</v>
      </c>
      <c r="BC113" s="215">
        <f>SUM(BC108:BC112)</f>
        <v>0</v>
      </c>
      <c r="BD113" s="215">
        <f>SUM(BD108:BD112)</f>
        <v>0</v>
      </c>
      <c r="BE113" s="215">
        <f>SUM(BE108:BE112)</f>
        <v>0</v>
      </c>
    </row>
    <row r="114" spans="1:104" x14ac:dyDescent="0.2">
      <c r="A114" s="185" t="s">
        <v>72</v>
      </c>
      <c r="B114" s="186" t="s">
        <v>233</v>
      </c>
      <c r="C114" s="187" t="s">
        <v>234</v>
      </c>
      <c r="D114" s="188"/>
      <c r="E114" s="189"/>
      <c r="F114" s="189"/>
      <c r="G114" s="190"/>
      <c r="H114" s="191"/>
      <c r="I114" s="191"/>
      <c r="O114" s="192">
        <v>1</v>
      </c>
    </row>
    <row r="115" spans="1:104" x14ac:dyDescent="0.2">
      <c r="A115" s="193">
        <v>40</v>
      </c>
      <c r="B115" s="194" t="s">
        <v>235</v>
      </c>
      <c r="C115" s="195" t="s">
        <v>236</v>
      </c>
      <c r="D115" s="196" t="s">
        <v>98</v>
      </c>
      <c r="E115" s="197">
        <v>28.95173029</v>
      </c>
      <c r="F115" s="197">
        <v>0</v>
      </c>
      <c r="G115" s="198">
        <f>E115*F115</f>
        <v>0</v>
      </c>
      <c r="O115" s="192">
        <v>2</v>
      </c>
      <c r="AA115" s="166">
        <v>7</v>
      </c>
      <c r="AB115" s="166">
        <v>1</v>
      </c>
      <c r="AC115" s="166">
        <v>2</v>
      </c>
      <c r="AZ115" s="166">
        <v>1</v>
      </c>
      <c r="BA115" s="166">
        <f>IF(AZ115=1,G115,0)</f>
        <v>0</v>
      </c>
      <c r="BB115" s="166">
        <f>IF(AZ115=2,G115,0)</f>
        <v>0</v>
      </c>
      <c r="BC115" s="166">
        <f>IF(AZ115=3,G115,0)</f>
        <v>0</v>
      </c>
      <c r="BD115" s="166">
        <f>IF(AZ115=4,G115,0)</f>
        <v>0</v>
      </c>
      <c r="BE115" s="166">
        <f>IF(AZ115=5,G115,0)</f>
        <v>0</v>
      </c>
      <c r="CA115" s="199">
        <v>7</v>
      </c>
      <c r="CB115" s="199">
        <v>1</v>
      </c>
      <c r="CZ115" s="166">
        <v>0</v>
      </c>
    </row>
    <row r="116" spans="1:104" x14ac:dyDescent="0.2">
      <c r="A116" s="208"/>
      <c r="B116" s="209" t="s">
        <v>75</v>
      </c>
      <c r="C116" s="210" t="str">
        <f>CONCATENATE(B114," ",C114)</f>
        <v>99 Staveništní přesun hmot</v>
      </c>
      <c r="D116" s="211"/>
      <c r="E116" s="212"/>
      <c r="F116" s="213"/>
      <c r="G116" s="214">
        <f>SUM(G114:G115)</f>
        <v>0</v>
      </c>
      <c r="O116" s="192">
        <v>4</v>
      </c>
      <c r="BA116" s="215">
        <f>SUM(BA114:BA115)</f>
        <v>0</v>
      </c>
      <c r="BB116" s="215">
        <f>SUM(BB114:BB115)</f>
        <v>0</v>
      </c>
      <c r="BC116" s="215">
        <f>SUM(BC114:BC115)</f>
        <v>0</v>
      </c>
      <c r="BD116" s="215">
        <f>SUM(BD114:BD115)</f>
        <v>0</v>
      </c>
      <c r="BE116" s="215">
        <f>SUM(BE114:BE115)</f>
        <v>0</v>
      </c>
    </row>
    <row r="117" spans="1:104" x14ac:dyDescent="0.2">
      <c r="A117" s="185" t="s">
        <v>72</v>
      </c>
      <c r="B117" s="186" t="s">
        <v>237</v>
      </c>
      <c r="C117" s="187" t="s">
        <v>238</v>
      </c>
      <c r="D117" s="188"/>
      <c r="E117" s="189"/>
      <c r="F117" s="189"/>
      <c r="G117" s="190"/>
      <c r="H117" s="191"/>
      <c r="I117" s="191"/>
      <c r="O117" s="192">
        <v>1</v>
      </c>
    </row>
    <row r="118" spans="1:104" ht="22.5" x14ac:dyDescent="0.2">
      <c r="A118" s="193">
        <v>41</v>
      </c>
      <c r="B118" s="194" t="s">
        <v>239</v>
      </c>
      <c r="C118" s="195" t="s">
        <v>240</v>
      </c>
      <c r="D118" s="196" t="s">
        <v>109</v>
      </c>
      <c r="E118" s="197">
        <v>27.28</v>
      </c>
      <c r="F118" s="197">
        <v>0</v>
      </c>
      <c r="G118" s="198">
        <f>E118*F118</f>
        <v>0</v>
      </c>
      <c r="O118" s="192">
        <v>2</v>
      </c>
      <c r="AA118" s="166">
        <v>1</v>
      </c>
      <c r="AB118" s="166">
        <v>7</v>
      </c>
      <c r="AC118" s="166">
        <v>7</v>
      </c>
      <c r="AZ118" s="166">
        <v>2</v>
      </c>
      <c r="BA118" s="166">
        <f>IF(AZ118=1,G118,0)</f>
        <v>0</v>
      </c>
      <c r="BB118" s="166">
        <f>IF(AZ118=2,G118,0)</f>
        <v>0</v>
      </c>
      <c r="BC118" s="166">
        <f>IF(AZ118=3,G118,0)</f>
        <v>0</v>
      </c>
      <c r="BD118" s="166">
        <f>IF(AZ118=4,G118,0)</f>
        <v>0</v>
      </c>
      <c r="BE118" s="166">
        <f>IF(AZ118=5,G118,0)</f>
        <v>0</v>
      </c>
      <c r="CA118" s="199">
        <v>1</v>
      </c>
      <c r="CB118" s="199">
        <v>7</v>
      </c>
      <c r="CZ118" s="166">
        <v>2.9999999999999997E-4</v>
      </c>
    </row>
    <row r="119" spans="1:104" ht="22.5" x14ac:dyDescent="0.2">
      <c r="A119" s="193">
        <v>42</v>
      </c>
      <c r="B119" s="194" t="s">
        <v>241</v>
      </c>
      <c r="C119" s="195" t="s">
        <v>242</v>
      </c>
      <c r="D119" s="196" t="s">
        <v>109</v>
      </c>
      <c r="E119" s="197">
        <v>327.42</v>
      </c>
      <c r="F119" s="197">
        <v>0</v>
      </c>
      <c r="G119" s="198">
        <f>E119*F119</f>
        <v>0</v>
      </c>
      <c r="O119" s="192">
        <v>2</v>
      </c>
      <c r="AA119" s="166">
        <v>1</v>
      </c>
      <c r="AB119" s="166">
        <v>7</v>
      </c>
      <c r="AC119" s="166">
        <v>7</v>
      </c>
      <c r="AZ119" s="166">
        <v>2</v>
      </c>
      <c r="BA119" s="166">
        <f>IF(AZ119=1,G119,0)</f>
        <v>0</v>
      </c>
      <c r="BB119" s="166">
        <f>IF(AZ119=2,G119,0)</f>
        <v>0</v>
      </c>
      <c r="BC119" s="166">
        <f>IF(AZ119=3,G119,0)</f>
        <v>0</v>
      </c>
      <c r="BD119" s="166">
        <f>IF(AZ119=4,G119,0)</f>
        <v>0</v>
      </c>
      <c r="BE119" s="166">
        <f>IF(AZ119=5,G119,0)</f>
        <v>0</v>
      </c>
      <c r="CA119" s="199">
        <v>1</v>
      </c>
      <c r="CB119" s="199">
        <v>7</v>
      </c>
      <c r="CZ119" s="166">
        <v>6.7000000000000002E-4</v>
      </c>
    </row>
    <row r="120" spans="1:104" x14ac:dyDescent="0.2">
      <c r="A120" s="200"/>
      <c r="B120" s="202"/>
      <c r="C120" s="203" t="s">
        <v>243</v>
      </c>
      <c r="D120" s="204"/>
      <c r="E120" s="205">
        <v>327.42</v>
      </c>
      <c r="F120" s="206"/>
      <c r="G120" s="207"/>
      <c r="M120" s="201" t="s">
        <v>243</v>
      </c>
      <c r="O120" s="192"/>
    </row>
    <row r="121" spans="1:104" ht="22.5" x14ac:dyDescent="0.2">
      <c r="A121" s="193">
        <v>43</v>
      </c>
      <c r="B121" s="194" t="s">
        <v>244</v>
      </c>
      <c r="C121" s="195" t="s">
        <v>245</v>
      </c>
      <c r="D121" s="196" t="s">
        <v>109</v>
      </c>
      <c r="E121" s="197">
        <v>27.28</v>
      </c>
      <c r="F121" s="197">
        <v>0</v>
      </c>
      <c r="G121" s="198">
        <f>E121*F121</f>
        <v>0</v>
      </c>
      <c r="O121" s="192">
        <v>2</v>
      </c>
      <c r="AA121" s="166">
        <v>1</v>
      </c>
      <c r="AB121" s="166">
        <v>0</v>
      </c>
      <c r="AC121" s="166">
        <v>0</v>
      </c>
      <c r="AZ121" s="166">
        <v>2</v>
      </c>
      <c r="BA121" s="166">
        <f>IF(AZ121=1,G121,0)</f>
        <v>0</v>
      </c>
      <c r="BB121" s="166">
        <f>IF(AZ121=2,G121,0)</f>
        <v>0</v>
      </c>
      <c r="BC121" s="166">
        <f>IF(AZ121=3,G121,0)</f>
        <v>0</v>
      </c>
      <c r="BD121" s="166">
        <f>IF(AZ121=4,G121,0)</f>
        <v>0</v>
      </c>
      <c r="BE121" s="166">
        <f>IF(AZ121=5,G121,0)</f>
        <v>0</v>
      </c>
      <c r="CA121" s="199">
        <v>1</v>
      </c>
      <c r="CB121" s="199">
        <v>0</v>
      </c>
      <c r="CZ121" s="166">
        <v>2.1199999999999999E-3</v>
      </c>
    </row>
    <row r="122" spans="1:104" x14ac:dyDescent="0.2">
      <c r="A122" s="200"/>
      <c r="B122" s="202"/>
      <c r="C122" s="203" t="s">
        <v>246</v>
      </c>
      <c r="D122" s="204"/>
      <c r="E122" s="205">
        <v>27.28</v>
      </c>
      <c r="F122" s="206"/>
      <c r="G122" s="207"/>
      <c r="M122" s="201" t="s">
        <v>246</v>
      </c>
      <c r="O122" s="192"/>
    </row>
    <row r="123" spans="1:104" x14ac:dyDescent="0.2">
      <c r="A123" s="193">
        <v>44</v>
      </c>
      <c r="B123" s="194" t="s">
        <v>247</v>
      </c>
      <c r="C123" s="195" t="s">
        <v>248</v>
      </c>
      <c r="D123" s="196" t="s">
        <v>109</v>
      </c>
      <c r="E123" s="197">
        <v>6</v>
      </c>
      <c r="F123" s="197">
        <v>0</v>
      </c>
      <c r="G123" s="198">
        <f>E123*F123</f>
        <v>0</v>
      </c>
      <c r="O123" s="192">
        <v>2</v>
      </c>
      <c r="AA123" s="166">
        <v>1</v>
      </c>
      <c r="AB123" s="166">
        <v>7</v>
      </c>
      <c r="AC123" s="166">
        <v>7</v>
      </c>
      <c r="AZ123" s="166">
        <v>2</v>
      </c>
      <c r="BA123" s="166">
        <f>IF(AZ123=1,G123,0)</f>
        <v>0</v>
      </c>
      <c r="BB123" s="166">
        <f>IF(AZ123=2,G123,0)</f>
        <v>0</v>
      </c>
      <c r="BC123" s="166">
        <f>IF(AZ123=3,G123,0)</f>
        <v>0</v>
      </c>
      <c r="BD123" s="166">
        <f>IF(AZ123=4,G123,0)</f>
        <v>0</v>
      </c>
      <c r="BE123" s="166">
        <f>IF(AZ123=5,G123,0)</f>
        <v>0</v>
      </c>
      <c r="CA123" s="199">
        <v>1</v>
      </c>
      <c r="CB123" s="199">
        <v>7</v>
      </c>
      <c r="CZ123" s="166">
        <v>3.2000000000000003E-4</v>
      </c>
    </row>
    <row r="124" spans="1:104" x14ac:dyDescent="0.2">
      <c r="A124" s="193">
        <v>45</v>
      </c>
      <c r="B124" s="194" t="s">
        <v>249</v>
      </c>
      <c r="C124" s="195" t="s">
        <v>250</v>
      </c>
      <c r="D124" s="196" t="s">
        <v>109</v>
      </c>
      <c r="E124" s="197">
        <v>3.72</v>
      </c>
      <c r="F124" s="197">
        <v>0</v>
      </c>
      <c r="G124" s="198">
        <f>E124*F124</f>
        <v>0</v>
      </c>
      <c r="O124" s="192">
        <v>2</v>
      </c>
      <c r="AA124" s="166">
        <v>3</v>
      </c>
      <c r="AB124" s="166">
        <v>7</v>
      </c>
      <c r="AC124" s="166">
        <v>28323110</v>
      </c>
      <c r="AZ124" s="166">
        <v>2</v>
      </c>
      <c r="BA124" s="166">
        <f>IF(AZ124=1,G124,0)</f>
        <v>0</v>
      </c>
      <c r="BB124" s="166">
        <f>IF(AZ124=2,G124,0)</f>
        <v>0</v>
      </c>
      <c r="BC124" s="166">
        <f>IF(AZ124=3,G124,0)</f>
        <v>0</v>
      </c>
      <c r="BD124" s="166">
        <f>IF(AZ124=4,G124,0)</f>
        <v>0</v>
      </c>
      <c r="BE124" s="166">
        <f>IF(AZ124=5,G124,0)</f>
        <v>0</v>
      </c>
      <c r="CA124" s="199">
        <v>3</v>
      </c>
      <c r="CB124" s="199">
        <v>7</v>
      </c>
      <c r="CZ124" s="166">
        <v>2.0000000000000001E-4</v>
      </c>
    </row>
    <row r="125" spans="1:104" x14ac:dyDescent="0.2">
      <c r="A125" s="200"/>
      <c r="B125" s="202"/>
      <c r="C125" s="203" t="s">
        <v>251</v>
      </c>
      <c r="D125" s="204"/>
      <c r="E125" s="205">
        <v>3.72</v>
      </c>
      <c r="F125" s="206"/>
      <c r="G125" s="207"/>
      <c r="M125" s="201" t="s">
        <v>251</v>
      </c>
      <c r="O125" s="192"/>
    </row>
    <row r="126" spans="1:104" x14ac:dyDescent="0.2">
      <c r="A126" s="193">
        <v>46</v>
      </c>
      <c r="B126" s="194" t="s">
        <v>252</v>
      </c>
      <c r="C126" s="195" t="s">
        <v>253</v>
      </c>
      <c r="D126" s="196" t="s">
        <v>61</v>
      </c>
      <c r="E126" s="197"/>
      <c r="F126" s="197">
        <v>0</v>
      </c>
      <c r="G126" s="198">
        <f>E126*F126</f>
        <v>0</v>
      </c>
      <c r="O126" s="192">
        <v>2</v>
      </c>
      <c r="AA126" s="166">
        <v>7</v>
      </c>
      <c r="AB126" s="166">
        <v>1002</v>
      </c>
      <c r="AC126" s="166">
        <v>5</v>
      </c>
      <c r="AZ126" s="166">
        <v>2</v>
      </c>
      <c r="BA126" s="166">
        <f>IF(AZ126=1,G126,0)</f>
        <v>0</v>
      </c>
      <c r="BB126" s="166">
        <f>IF(AZ126=2,G126,0)</f>
        <v>0</v>
      </c>
      <c r="BC126" s="166">
        <f>IF(AZ126=3,G126,0)</f>
        <v>0</v>
      </c>
      <c r="BD126" s="166">
        <f>IF(AZ126=4,G126,0)</f>
        <v>0</v>
      </c>
      <c r="BE126" s="166">
        <f>IF(AZ126=5,G126,0)</f>
        <v>0</v>
      </c>
      <c r="CA126" s="199">
        <v>7</v>
      </c>
      <c r="CB126" s="199">
        <v>1002</v>
      </c>
      <c r="CZ126" s="166">
        <v>0</v>
      </c>
    </row>
    <row r="127" spans="1:104" x14ac:dyDescent="0.2">
      <c r="A127" s="208"/>
      <c r="B127" s="209" t="s">
        <v>75</v>
      </c>
      <c r="C127" s="210" t="str">
        <f>CONCATENATE(B117," ",C117)</f>
        <v>711 Izolace proti vodě</v>
      </c>
      <c r="D127" s="211"/>
      <c r="E127" s="212"/>
      <c r="F127" s="213"/>
      <c r="G127" s="214">
        <f>SUM(G117:G126)</f>
        <v>0</v>
      </c>
      <c r="O127" s="192">
        <v>4</v>
      </c>
      <c r="BA127" s="215">
        <f>SUM(BA117:BA126)</f>
        <v>0</v>
      </c>
      <c r="BB127" s="215">
        <f>SUM(BB117:BB126)</f>
        <v>0</v>
      </c>
      <c r="BC127" s="215">
        <f>SUM(BC117:BC126)</f>
        <v>0</v>
      </c>
      <c r="BD127" s="215">
        <f>SUM(BD117:BD126)</f>
        <v>0</v>
      </c>
      <c r="BE127" s="215">
        <f>SUM(BE117:BE126)</f>
        <v>0</v>
      </c>
    </row>
    <row r="128" spans="1:104" x14ac:dyDescent="0.2">
      <c r="A128" s="185" t="s">
        <v>72</v>
      </c>
      <c r="B128" s="186" t="s">
        <v>254</v>
      </c>
      <c r="C128" s="187" t="s">
        <v>255</v>
      </c>
      <c r="D128" s="188"/>
      <c r="E128" s="189"/>
      <c r="F128" s="189"/>
      <c r="G128" s="190"/>
      <c r="H128" s="191"/>
      <c r="I128" s="191"/>
      <c r="O128" s="192">
        <v>1</v>
      </c>
    </row>
    <row r="129" spans="1:104" ht="22.5" x14ac:dyDescent="0.2">
      <c r="A129" s="193">
        <v>47</v>
      </c>
      <c r="B129" s="194" t="s">
        <v>256</v>
      </c>
      <c r="C129" s="195" t="s">
        <v>257</v>
      </c>
      <c r="D129" s="196" t="s">
        <v>131</v>
      </c>
      <c r="E129" s="197">
        <v>1</v>
      </c>
      <c r="F129" s="197">
        <v>0</v>
      </c>
      <c r="G129" s="198">
        <f>E129*F129</f>
        <v>0</v>
      </c>
      <c r="O129" s="192">
        <v>2</v>
      </c>
      <c r="AA129" s="166">
        <v>1</v>
      </c>
      <c r="AB129" s="166">
        <v>7</v>
      </c>
      <c r="AC129" s="166">
        <v>7</v>
      </c>
      <c r="AZ129" s="166">
        <v>2</v>
      </c>
      <c r="BA129" s="166">
        <f>IF(AZ129=1,G129,0)</f>
        <v>0</v>
      </c>
      <c r="BB129" s="166">
        <f>IF(AZ129=2,G129,0)</f>
        <v>0</v>
      </c>
      <c r="BC129" s="166">
        <f>IF(AZ129=3,G129,0)</f>
        <v>0</v>
      </c>
      <c r="BD129" s="166">
        <f>IF(AZ129=4,G129,0)</f>
        <v>0</v>
      </c>
      <c r="BE129" s="166">
        <f>IF(AZ129=5,G129,0)</f>
        <v>0</v>
      </c>
      <c r="CA129" s="199">
        <v>1</v>
      </c>
      <c r="CB129" s="199">
        <v>7</v>
      </c>
      <c r="CZ129" s="166">
        <v>7.3819999999999997E-2</v>
      </c>
    </row>
    <row r="130" spans="1:104" x14ac:dyDescent="0.2">
      <c r="A130" s="193">
        <v>48</v>
      </c>
      <c r="B130" s="194" t="s">
        <v>258</v>
      </c>
      <c r="C130" s="195" t="s">
        <v>259</v>
      </c>
      <c r="D130" s="196" t="s">
        <v>122</v>
      </c>
      <c r="E130" s="197">
        <v>6.2</v>
      </c>
      <c r="F130" s="197">
        <v>0</v>
      </c>
      <c r="G130" s="198">
        <f>E130*F130</f>
        <v>0</v>
      </c>
      <c r="O130" s="192">
        <v>2</v>
      </c>
      <c r="AA130" s="166">
        <v>1</v>
      </c>
      <c r="AB130" s="166">
        <v>7</v>
      </c>
      <c r="AC130" s="166">
        <v>7</v>
      </c>
      <c r="AZ130" s="166">
        <v>2</v>
      </c>
      <c r="BA130" s="166">
        <f>IF(AZ130=1,G130,0)</f>
        <v>0</v>
      </c>
      <c r="BB130" s="166">
        <f>IF(AZ130=2,G130,0)</f>
        <v>0</v>
      </c>
      <c r="BC130" s="166">
        <f>IF(AZ130=3,G130,0)</f>
        <v>0</v>
      </c>
      <c r="BD130" s="166">
        <f>IF(AZ130=4,G130,0)</f>
        <v>0</v>
      </c>
      <c r="BE130" s="166">
        <f>IF(AZ130=5,G130,0)</f>
        <v>0</v>
      </c>
      <c r="CA130" s="199">
        <v>1</v>
      </c>
      <c r="CB130" s="199">
        <v>7</v>
      </c>
      <c r="CZ130" s="166">
        <v>1.4499999999999999E-3</v>
      </c>
    </row>
    <row r="131" spans="1:104" x14ac:dyDescent="0.2">
      <c r="A131" s="193">
        <v>49</v>
      </c>
      <c r="B131" s="194" t="s">
        <v>260</v>
      </c>
      <c r="C131" s="195" t="s">
        <v>261</v>
      </c>
      <c r="D131" s="196" t="s">
        <v>122</v>
      </c>
      <c r="E131" s="197">
        <v>6.2</v>
      </c>
      <c r="F131" s="197">
        <v>0</v>
      </c>
      <c r="G131" s="198">
        <f>E131*F131</f>
        <v>0</v>
      </c>
      <c r="O131" s="192">
        <v>2</v>
      </c>
      <c r="AA131" s="166">
        <v>1</v>
      </c>
      <c r="AB131" s="166">
        <v>7</v>
      </c>
      <c r="AC131" s="166">
        <v>7</v>
      </c>
      <c r="AZ131" s="166">
        <v>2</v>
      </c>
      <c r="BA131" s="166">
        <f>IF(AZ131=1,G131,0)</f>
        <v>0</v>
      </c>
      <c r="BB131" s="166">
        <f>IF(AZ131=2,G131,0)</f>
        <v>0</v>
      </c>
      <c r="BC131" s="166">
        <f>IF(AZ131=3,G131,0)</f>
        <v>0</v>
      </c>
      <c r="BD131" s="166">
        <f>IF(AZ131=4,G131,0)</f>
        <v>0</v>
      </c>
      <c r="BE131" s="166">
        <f>IF(AZ131=5,G131,0)</f>
        <v>0</v>
      </c>
      <c r="CA131" s="199">
        <v>1</v>
      </c>
      <c r="CB131" s="199">
        <v>7</v>
      </c>
      <c r="CZ131" s="166">
        <v>3.0799999999999998E-3</v>
      </c>
    </row>
    <row r="132" spans="1:104" x14ac:dyDescent="0.2">
      <c r="A132" s="193">
        <v>50</v>
      </c>
      <c r="B132" s="194" t="s">
        <v>262</v>
      </c>
      <c r="C132" s="195" t="s">
        <v>263</v>
      </c>
      <c r="D132" s="196" t="s">
        <v>131</v>
      </c>
      <c r="E132" s="197">
        <v>4</v>
      </c>
      <c r="F132" s="197">
        <v>0</v>
      </c>
      <c r="G132" s="198">
        <f>E132*F132</f>
        <v>0</v>
      </c>
      <c r="O132" s="192">
        <v>2</v>
      </c>
      <c r="AA132" s="166">
        <v>1</v>
      </c>
      <c r="AB132" s="166">
        <v>7</v>
      </c>
      <c r="AC132" s="166">
        <v>7</v>
      </c>
      <c r="AZ132" s="166">
        <v>2</v>
      </c>
      <c r="BA132" s="166">
        <f>IF(AZ132=1,G132,0)</f>
        <v>0</v>
      </c>
      <c r="BB132" s="166">
        <f>IF(AZ132=2,G132,0)</f>
        <v>0</v>
      </c>
      <c r="BC132" s="166">
        <f>IF(AZ132=3,G132,0)</f>
        <v>0</v>
      </c>
      <c r="BD132" s="166">
        <f>IF(AZ132=4,G132,0)</f>
        <v>0</v>
      </c>
      <c r="BE132" s="166">
        <f>IF(AZ132=5,G132,0)</f>
        <v>0</v>
      </c>
      <c r="CA132" s="199">
        <v>1</v>
      </c>
      <c r="CB132" s="199">
        <v>7</v>
      </c>
      <c r="CZ132" s="166">
        <v>0</v>
      </c>
    </row>
    <row r="133" spans="1:104" x14ac:dyDescent="0.2">
      <c r="A133" s="193">
        <v>51</v>
      </c>
      <c r="B133" s="194" t="s">
        <v>264</v>
      </c>
      <c r="C133" s="195" t="s">
        <v>265</v>
      </c>
      <c r="D133" s="196" t="s">
        <v>122</v>
      </c>
      <c r="E133" s="197">
        <v>4</v>
      </c>
      <c r="F133" s="197">
        <v>0</v>
      </c>
      <c r="G133" s="198">
        <f>E133*F133</f>
        <v>0</v>
      </c>
      <c r="O133" s="192">
        <v>2</v>
      </c>
      <c r="AA133" s="166">
        <v>1</v>
      </c>
      <c r="AB133" s="166">
        <v>7</v>
      </c>
      <c r="AC133" s="166">
        <v>7</v>
      </c>
      <c r="AZ133" s="166">
        <v>2</v>
      </c>
      <c r="BA133" s="166">
        <f>IF(AZ133=1,G133,0)</f>
        <v>0</v>
      </c>
      <c r="BB133" s="166">
        <f>IF(AZ133=2,G133,0)</f>
        <v>0</v>
      </c>
      <c r="BC133" s="166">
        <f>IF(AZ133=3,G133,0)</f>
        <v>0</v>
      </c>
      <c r="BD133" s="166">
        <f>IF(AZ133=4,G133,0)</f>
        <v>0</v>
      </c>
      <c r="BE133" s="166">
        <f>IF(AZ133=5,G133,0)</f>
        <v>0</v>
      </c>
      <c r="CA133" s="199">
        <v>1</v>
      </c>
      <c r="CB133" s="199">
        <v>7</v>
      </c>
      <c r="CZ133" s="166">
        <v>3.0999999999999999E-3</v>
      </c>
    </row>
    <row r="134" spans="1:104" x14ac:dyDescent="0.2">
      <c r="A134" s="193">
        <v>52</v>
      </c>
      <c r="B134" s="194" t="s">
        <v>266</v>
      </c>
      <c r="C134" s="195" t="s">
        <v>267</v>
      </c>
      <c r="D134" s="196" t="s">
        <v>131</v>
      </c>
      <c r="E134" s="197">
        <v>2</v>
      </c>
      <c r="F134" s="197">
        <v>0</v>
      </c>
      <c r="G134" s="198">
        <f>E134*F134</f>
        <v>0</v>
      </c>
      <c r="O134" s="192">
        <v>2</v>
      </c>
      <c r="AA134" s="166">
        <v>1</v>
      </c>
      <c r="AB134" s="166">
        <v>7</v>
      </c>
      <c r="AC134" s="166">
        <v>7</v>
      </c>
      <c r="AZ134" s="166">
        <v>2</v>
      </c>
      <c r="BA134" s="166">
        <f>IF(AZ134=1,G134,0)</f>
        <v>0</v>
      </c>
      <c r="BB134" s="166">
        <f>IF(AZ134=2,G134,0)</f>
        <v>0</v>
      </c>
      <c r="BC134" s="166">
        <f>IF(AZ134=3,G134,0)</f>
        <v>0</v>
      </c>
      <c r="BD134" s="166">
        <f>IF(AZ134=4,G134,0)</f>
        <v>0</v>
      </c>
      <c r="BE134" s="166">
        <f>IF(AZ134=5,G134,0)</f>
        <v>0</v>
      </c>
      <c r="CA134" s="199">
        <v>1</v>
      </c>
      <c r="CB134" s="199">
        <v>7</v>
      </c>
      <c r="CZ134" s="166">
        <v>5.2999999999999998E-4</v>
      </c>
    </row>
    <row r="135" spans="1:104" x14ac:dyDescent="0.2">
      <c r="A135" s="193">
        <v>53</v>
      </c>
      <c r="B135" s="194" t="s">
        <v>268</v>
      </c>
      <c r="C135" s="195" t="s">
        <v>269</v>
      </c>
      <c r="D135" s="196" t="s">
        <v>131</v>
      </c>
      <c r="E135" s="197">
        <v>1</v>
      </c>
      <c r="F135" s="197">
        <v>0</v>
      </c>
      <c r="G135" s="198">
        <f>E135*F135</f>
        <v>0</v>
      </c>
      <c r="O135" s="192">
        <v>2</v>
      </c>
      <c r="AA135" s="166">
        <v>1</v>
      </c>
      <c r="AB135" s="166">
        <v>7</v>
      </c>
      <c r="AC135" s="166">
        <v>7</v>
      </c>
      <c r="AZ135" s="166">
        <v>2</v>
      </c>
      <c r="BA135" s="166">
        <f>IF(AZ135=1,G135,0)</f>
        <v>0</v>
      </c>
      <c r="BB135" s="166">
        <f>IF(AZ135=2,G135,0)</f>
        <v>0</v>
      </c>
      <c r="BC135" s="166">
        <f>IF(AZ135=3,G135,0)</f>
        <v>0</v>
      </c>
      <c r="BD135" s="166">
        <f>IF(AZ135=4,G135,0)</f>
        <v>0</v>
      </c>
      <c r="BE135" s="166">
        <f>IF(AZ135=5,G135,0)</f>
        <v>0</v>
      </c>
      <c r="CA135" s="199">
        <v>1</v>
      </c>
      <c r="CB135" s="199">
        <v>7</v>
      </c>
      <c r="CZ135" s="166">
        <v>1E-4</v>
      </c>
    </row>
    <row r="136" spans="1:104" x14ac:dyDescent="0.2">
      <c r="A136" s="193">
        <v>54</v>
      </c>
      <c r="B136" s="194" t="s">
        <v>270</v>
      </c>
      <c r="C136" s="195" t="s">
        <v>271</v>
      </c>
      <c r="D136" s="196" t="s">
        <v>131</v>
      </c>
      <c r="E136" s="197">
        <v>1</v>
      </c>
      <c r="F136" s="197">
        <v>0</v>
      </c>
      <c r="G136" s="198">
        <f>E136*F136</f>
        <v>0</v>
      </c>
      <c r="O136" s="192">
        <v>2</v>
      </c>
      <c r="AA136" s="166">
        <v>1</v>
      </c>
      <c r="AB136" s="166">
        <v>0</v>
      </c>
      <c r="AC136" s="166">
        <v>0</v>
      </c>
      <c r="AZ136" s="166">
        <v>2</v>
      </c>
      <c r="BA136" s="166">
        <f>IF(AZ136=1,G136,0)</f>
        <v>0</v>
      </c>
      <c r="BB136" s="166">
        <f>IF(AZ136=2,G136,0)</f>
        <v>0</v>
      </c>
      <c r="BC136" s="166">
        <f>IF(AZ136=3,G136,0)</f>
        <v>0</v>
      </c>
      <c r="BD136" s="166">
        <f>IF(AZ136=4,G136,0)</f>
        <v>0</v>
      </c>
      <c r="BE136" s="166">
        <f>IF(AZ136=5,G136,0)</f>
        <v>0</v>
      </c>
      <c r="CA136" s="199">
        <v>1</v>
      </c>
      <c r="CB136" s="199">
        <v>0</v>
      </c>
      <c r="CZ136" s="166">
        <v>3.0000000000000001E-5</v>
      </c>
    </row>
    <row r="137" spans="1:104" x14ac:dyDescent="0.2">
      <c r="A137" s="193">
        <v>55</v>
      </c>
      <c r="B137" s="194" t="s">
        <v>272</v>
      </c>
      <c r="C137" s="195" t="s">
        <v>273</v>
      </c>
      <c r="D137" s="196" t="s">
        <v>131</v>
      </c>
      <c r="E137" s="197">
        <v>1</v>
      </c>
      <c r="F137" s="197">
        <v>0</v>
      </c>
      <c r="G137" s="198">
        <f>E137*F137</f>
        <v>0</v>
      </c>
      <c r="O137" s="192">
        <v>2</v>
      </c>
      <c r="AA137" s="166">
        <v>3</v>
      </c>
      <c r="AB137" s="166">
        <v>7</v>
      </c>
      <c r="AC137" s="166">
        <v>5534425331</v>
      </c>
      <c r="AZ137" s="166">
        <v>2</v>
      </c>
      <c r="BA137" s="166">
        <f>IF(AZ137=1,G137,0)</f>
        <v>0</v>
      </c>
      <c r="BB137" s="166">
        <f>IF(AZ137=2,G137,0)</f>
        <v>0</v>
      </c>
      <c r="BC137" s="166">
        <f>IF(AZ137=3,G137,0)</f>
        <v>0</v>
      </c>
      <c r="BD137" s="166">
        <f>IF(AZ137=4,G137,0)</f>
        <v>0</v>
      </c>
      <c r="BE137" s="166">
        <f>IF(AZ137=5,G137,0)</f>
        <v>0</v>
      </c>
      <c r="CA137" s="199">
        <v>3</v>
      </c>
      <c r="CB137" s="199">
        <v>7</v>
      </c>
      <c r="CZ137" s="166">
        <v>6.4000000000000005E-4</v>
      </c>
    </row>
    <row r="138" spans="1:104" x14ac:dyDescent="0.2">
      <c r="A138" s="193">
        <v>56</v>
      </c>
      <c r="B138" s="194" t="s">
        <v>274</v>
      </c>
      <c r="C138" s="195" t="s">
        <v>275</v>
      </c>
      <c r="D138" s="196" t="s">
        <v>61</v>
      </c>
      <c r="E138" s="197"/>
      <c r="F138" s="197">
        <v>0</v>
      </c>
      <c r="G138" s="198">
        <f>E138*F138</f>
        <v>0</v>
      </c>
      <c r="O138" s="192">
        <v>2</v>
      </c>
      <c r="AA138" s="166">
        <v>7</v>
      </c>
      <c r="AB138" s="166">
        <v>1002</v>
      </c>
      <c r="AC138" s="166">
        <v>5</v>
      </c>
      <c r="AZ138" s="166">
        <v>2</v>
      </c>
      <c r="BA138" s="166">
        <f>IF(AZ138=1,G138,0)</f>
        <v>0</v>
      </c>
      <c r="BB138" s="166">
        <f>IF(AZ138=2,G138,0)</f>
        <v>0</v>
      </c>
      <c r="BC138" s="166">
        <f>IF(AZ138=3,G138,0)</f>
        <v>0</v>
      </c>
      <c r="BD138" s="166">
        <f>IF(AZ138=4,G138,0)</f>
        <v>0</v>
      </c>
      <c r="BE138" s="166">
        <f>IF(AZ138=5,G138,0)</f>
        <v>0</v>
      </c>
      <c r="CA138" s="199">
        <v>7</v>
      </c>
      <c r="CB138" s="199">
        <v>1002</v>
      </c>
      <c r="CZ138" s="166">
        <v>0</v>
      </c>
    </row>
    <row r="139" spans="1:104" x14ac:dyDescent="0.2">
      <c r="A139" s="208"/>
      <c r="B139" s="209" t="s">
        <v>75</v>
      </c>
      <c r="C139" s="210" t="str">
        <f>CONCATENATE(B128," ",C128)</f>
        <v>764 Konstrukce klempířské</v>
      </c>
      <c r="D139" s="211"/>
      <c r="E139" s="212"/>
      <c r="F139" s="213"/>
      <c r="G139" s="214">
        <f>SUM(G128:G138)</f>
        <v>0</v>
      </c>
      <c r="O139" s="192">
        <v>4</v>
      </c>
      <c r="BA139" s="215">
        <f>SUM(BA128:BA138)</f>
        <v>0</v>
      </c>
      <c r="BB139" s="215">
        <f>SUM(BB128:BB138)</f>
        <v>0</v>
      </c>
      <c r="BC139" s="215">
        <f>SUM(BC128:BC138)</f>
        <v>0</v>
      </c>
      <c r="BD139" s="215">
        <f>SUM(BD128:BD138)</f>
        <v>0</v>
      </c>
      <c r="BE139" s="215">
        <f>SUM(BE128:BE138)</f>
        <v>0</v>
      </c>
    </row>
    <row r="140" spans="1:104" x14ac:dyDescent="0.2">
      <c r="A140" s="185" t="s">
        <v>72</v>
      </c>
      <c r="B140" s="186" t="s">
        <v>276</v>
      </c>
      <c r="C140" s="187" t="s">
        <v>277</v>
      </c>
      <c r="D140" s="188"/>
      <c r="E140" s="189"/>
      <c r="F140" s="189"/>
      <c r="G140" s="190"/>
      <c r="H140" s="191"/>
      <c r="I140" s="191"/>
      <c r="O140" s="192">
        <v>1</v>
      </c>
    </row>
    <row r="141" spans="1:104" x14ac:dyDescent="0.2">
      <c r="A141" s="193">
        <v>57</v>
      </c>
      <c r="B141" s="194" t="s">
        <v>278</v>
      </c>
      <c r="C141" s="195" t="s">
        <v>279</v>
      </c>
      <c r="D141" s="196" t="s">
        <v>131</v>
      </c>
      <c r="E141" s="197">
        <v>8</v>
      </c>
      <c r="F141" s="197">
        <v>0</v>
      </c>
      <c r="G141" s="198">
        <f>E141*F141</f>
        <v>0</v>
      </c>
      <c r="O141" s="192">
        <v>2</v>
      </c>
      <c r="AA141" s="166">
        <v>1</v>
      </c>
      <c r="AB141" s="166">
        <v>7</v>
      </c>
      <c r="AC141" s="166">
        <v>7</v>
      </c>
      <c r="AZ141" s="166">
        <v>2</v>
      </c>
      <c r="BA141" s="166">
        <f>IF(AZ141=1,G141,0)</f>
        <v>0</v>
      </c>
      <c r="BB141" s="166">
        <f>IF(AZ141=2,G141,0)</f>
        <v>0</v>
      </c>
      <c r="BC141" s="166">
        <f>IF(AZ141=3,G141,0)</f>
        <v>0</v>
      </c>
      <c r="BD141" s="166">
        <f>IF(AZ141=4,G141,0)</f>
        <v>0</v>
      </c>
      <c r="BE141" s="166">
        <f>IF(AZ141=5,G141,0)</f>
        <v>0</v>
      </c>
      <c r="CA141" s="199">
        <v>1</v>
      </c>
      <c r="CB141" s="199">
        <v>7</v>
      </c>
      <c r="CZ141" s="166">
        <v>0</v>
      </c>
    </row>
    <row r="142" spans="1:104" x14ac:dyDescent="0.2">
      <c r="A142" s="200"/>
      <c r="B142" s="202"/>
      <c r="C142" s="203" t="s">
        <v>280</v>
      </c>
      <c r="D142" s="204"/>
      <c r="E142" s="205">
        <v>8</v>
      </c>
      <c r="F142" s="206"/>
      <c r="G142" s="207"/>
      <c r="M142" s="201" t="s">
        <v>280</v>
      </c>
      <c r="O142" s="192"/>
    </row>
    <row r="143" spans="1:104" x14ac:dyDescent="0.2">
      <c r="A143" s="193">
        <v>58</v>
      </c>
      <c r="B143" s="194" t="s">
        <v>281</v>
      </c>
      <c r="C143" s="195" t="s">
        <v>282</v>
      </c>
      <c r="D143" s="196" t="s">
        <v>131</v>
      </c>
      <c r="E143" s="197">
        <v>8</v>
      </c>
      <c r="F143" s="197">
        <v>0</v>
      </c>
      <c r="G143" s="198">
        <f>E143*F143</f>
        <v>0</v>
      </c>
      <c r="O143" s="192">
        <v>2</v>
      </c>
      <c r="AA143" s="166">
        <v>1</v>
      </c>
      <c r="AB143" s="166">
        <v>7</v>
      </c>
      <c r="AC143" s="166">
        <v>7</v>
      </c>
      <c r="AZ143" s="166">
        <v>2</v>
      </c>
      <c r="BA143" s="166">
        <f>IF(AZ143=1,G143,0)</f>
        <v>0</v>
      </c>
      <c r="BB143" s="166">
        <f>IF(AZ143=2,G143,0)</f>
        <v>0</v>
      </c>
      <c r="BC143" s="166">
        <f>IF(AZ143=3,G143,0)</f>
        <v>0</v>
      </c>
      <c r="BD143" s="166">
        <f>IF(AZ143=4,G143,0)</f>
        <v>0</v>
      </c>
      <c r="BE143" s="166">
        <f>IF(AZ143=5,G143,0)</f>
        <v>0</v>
      </c>
      <c r="CA143" s="199">
        <v>1</v>
      </c>
      <c r="CB143" s="199">
        <v>7</v>
      </c>
      <c r="CZ143" s="166">
        <v>0</v>
      </c>
    </row>
    <row r="144" spans="1:104" x14ac:dyDescent="0.2">
      <c r="A144" s="200"/>
      <c r="B144" s="202"/>
      <c r="C144" s="203" t="s">
        <v>283</v>
      </c>
      <c r="D144" s="204"/>
      <c r="E144" s="205">
        <v>8</v>
      </c>
      <c r="F144" s="206"/>
      <c r="G144" s="207"/>
      <c r="M144" s="201">
        <v>8</v>
      </c>
      <c r="O144" s="192"/>
    </row>
    <row r="145" spans="1:104" x14ac:dyDescent="0.2">
      <c r="A145" s="193">
        <v>59</v>
      </c>
      <c r="B145" s="194" t="s">
        <v>284</v>
      </c>
      <c r="C145" s="195" t="s">
        <v>285</v>
      </c>
      <c r="D145" s="196" t="s">
        <v>131</v>
      </c>
      <c r="E145" s="197">
        <v>5</v>
      </c>
      <c r="F145" s="197">
        <v>0</v>
      </c>
      <c r="G145" s="198">
        <f>E145*F145</f>
        <v>0</v>
      </c>
      <c r="O145" s="192">
        <v>2</v>
      </c>
      <c r="AA145" s="166">
        <v>3</v>
      </c>
      <c r="AB145" s="166">
        <v>7</v>
      </c>
      <c r="AC145" s="166">
        <v>61160156</v>
      </c>
      <c r="AZ145" s="166">
        <v>2</v>
      </c>
      <c r="BA145" s="166">
        <f>IF(AZ145=1,G145,0)</f>
        <v>0</v>
      </c>
      <c r="BB145" s="166">
        <f>IF(AZ145=2,G145,0)</f>
        <v>0</v>
      </c>
      <c r="BC145" s="166">
        <f>IF(AZ145=3,G145,0)</f>
        <v>0</v>
      </c>
      <c r="BD145" s="166">
        <f>IF(AZ145=4,G145,0)</f>
        <v>0</v>
      </c>
      <c r="BE145" s="166">
        <f>IF(AZ145=5,G145,0)</f>
        <v>0</v>
      </c>
      <c r="CA145" s="199">
        <v>3</v>
      </c>
      <c r="CB145" s="199">
        <v>7</v>
      </c>
      <c r="CZ145" s="166">
        <v>1.55E-2</v>
      </c>
    </row>
    <row r="146" spans="1:104" x14ac:dyDescent="0.2">
      <c r="A146" s="193">
        <v>60</v>
      </c>
      <c r="B146" s="194" t="s">
        <v>286</v>
      </c>
      <c r="C146" s="195" t="s">
        <v>287</v>
      </c>
      <c r="D146" s="196" t="s">
        <v>131</v>
      </c>
      <c r="E146" s="197">
        <v>1</v>
      </c>
      <c r="F146" s="197">
        <v>0</v>
      </c>
      <c r="G146" s="198">
        <f>E146*F146</f>
        <v>0</v>
      </c>
      <c r="O146" s="192">
        <v>2</v>
      </c>
      <c r="AA146" s="166">
        <v>3</v>
      </c>
      <c r="AB146" s="166">
        <v>7</v>
      </c>
      <c r="AC146" s="166">
        <v>61160186</v>
      </c>
      <c r="AZ146" s="166">
        <v>2</v>
      </c>
      <c r="BA146" s="166">
        <f>IF(AZ146=1,G146,0)</f>
        <v>0</v>
      </c>
      <c r="BB146" s="166">
        <f>IF(AZ146=2,G146,0)</f>
        <v>0</v>
      </c>
      <c r="BC146" s="166">
        <f>IF(AZ146=3,G146,0)</f>
        <v>0</v>
      </c>
      <c r="BD146" s="166">
        <f>IF(AZ146=4,G146,0)</f>
        <v>0</v>
      </c>
      <c r="BE146" s="166">
        <f>IF(AZ146=5,G146,0)</f>
        <v>0</v>
      </c>
      <c r="CA146" s="199">
        <v>3</v>
      </c>
      <c r="CB146" s="199">
        <v>7</v>
      </c>
      <c r="CZ146" s="166">
        <v>1.6E-2</v>
      </c>
    </row>
    <row r="147" spans="1:104" x14ac:dyDescent="0.2">
      <c r="A147" s="193">
        <v>61</v>
      </c>
      <c r="B147" s="194" t="s">
        <v>288</v>
      </c>
      <c r="C147" s="195" t="s">
        <v>289</v>
      </c>
      <c r="D147" s="196" t="s">
        <v>131</v>
      </c>
      <c r="E147" s="197">
        <v>2</v>
      </c>
      <c r="F147" s="197">
        <v>0</v>
      </c>
      <c r="G147" s="198">
        <f>E147*F147</f>
        <v>0</v>
      </c>
      <c r="O147" s="192">
        <v>2</v>
      </c>
      <c r="AA147" s="166">
        <v>3</v>
      </c>
      <c r="AB147" s="166">
        <v>7</v>
      </c>
      <c r="AC147" s="166">
        <v>61160402</v>
      </c>
      <c r="AZ147" s="166">
        <v>2</v>
      </c>
      <c r="BA147" s="166">
        <f>IF(AZ147=1,G147,0)</f>
        <v>0</v>
      </c>
      <c r="BB147" s="166">
        <f>IF(AZ147=2,G147,0)</f>
        <v>0</v>
      </c>
      <c r="BC147" s="166">
        <f>IF(AZ147=3,G147,0)</f>
        <v>0</v>
      </c>
      <c r="BD147" s="166">
        <f>IF(AZ147=4,G147,0)</f>
        <v>0</v>
      </c>
      <c r="BE147" s="166">
        <f>IF(AZ147=5,G147,0)</f>
        <v>0</v>
      </c>
      <c r="CA147" s="199">
        <v>3</v>
      </c>
      <c r="CB147" s="199">
        <v>7</v>
      </c>
      <c r="CZ147" s="166">
        <v>1.7000000000000001E-2</v>
      </c>
    </row>
    <row r="148" spans="1:104" x14ac:dyDescent="0.2">
      <c r="A148" s="193">
        <v>62</v>
      </c>
      <c r="B148" s="194" t="s">
        <v>290</v>
      </c>
      <c r="C148" s="195" t="s">
        <v>291</v>
      </c>
      <c r="D148" s="196" t="s">
        <v>61</v>
      </c>
      <c r="E148" s="197"/>
      <c r="F148" s="197">
        <v>0</v>
      </c>
      <c r="G148" s="198">
        <f>E148*F148</f>
        <v>0</v>
      </c>
      <c r="O148" s="192">
        <v>2</v>
      </c>
      <c r="AA148" s="166">
        <v>7</v>
      </c>
      <c r="AB148" s="166">
        <v>1002</v>
      </c>
      <c r="AC148" s="166">
        <v>5</v>
      </c>
      <c r="AZ148" s="166">
        <v>2</v>
      </c>
      <c r="BA148" s="166">
        <f>IF(AZ148=1,G148,0)</f>
        <v>0</v>
      </c>
      <c r="BB148" s="166">
        <f>IF(AZ148=2,G148,0)</f>
        <v>0</v>
      </c>
      <c r="BC148" s="166">
        <f>IF(AZ148=3,G148,0)</f>
        <v>0</v>
      </c>
      <c r="BD148" s="166">
        <f>IF(AZ148=4,G148,0)</f>
        <v>0</v>
      </c>
      <c r="BE148" s="166">
        <f>IF(AZ148=5,G148,0)</f>
        <v>0</v>
      </c>
      <c r="CA148" s="199">
        <v>7</v>
      </c>
      <c r="CB148" s="199">
        <v>1002</v>
      </c>
      <c r="CZ148" s="166">
        <v>0</v>
      </c>
    </row>
    <row r="149" spans="1:104" x14ac:dyDescent="0.2">
      <c r="A149" s="208"/>
      <c r="B149" s="209" t="s">
        <v>75</v>
      </c>
      <c r="C149" s="210" t="str">
        <f>CONCATENATE(B140," ",C140)</f>
        <v>766 Konstrukce truhlářské</v>
      </c>
      <c r="D149" s="211"/>
      <c r="E149" s="212"/>
      <c r="F149" s="213"/>
      <c r="G149" s="214">
        <f>SUM(G140:G148)</f>
        <v>0</v>
      </c>
      <c r="O149" s="192">
        <v>4</v>
      </c>
      <c r="BA149" s="215">
        <f>SUM(BA140:BA148)</f>
        <v>0</v>
      </c>
      <c r="BB149" s="215">
        <f>SUM(BB140:BB148)</f>
        <v>0</v>
      </c>
      <c r="BC149" s="215">
        <f>SUM(BC140:BC148)</f>
        <v>0</v>
      </c>
      <c r="BD149" s="215">
        <f>SUM(BD140:BD148)</f>
        <v>0</v>
      </c>
      <c r="BE149" s="215">
        <f>SUM(BE140:BE148)</f>
        <v>0</v>
      </c>
    </row>
    <row r="150" spans="1:104" x14ac:dyDescent="0.2">
      <c r="A150" s="185" t="s">
        <v>72</v>
      </c>
      <c r="B150" s="186" t="s">
        <v>292</v>
      </c>
      <c r="C150" s="187" t="s">
        <v>293</v>
      </c>
      <c r="D150" s="188"/>
      <c r="E150" s="189"/>
      <c r="F150" s="189"/>
      <c r="G150" s="190"/>
      <c r="H150" s="191"/>
      <c r="I150" s="191"/>
      <c r="O150" s="192">
        <v>1</v>
      </c>
    </row>
    <row r="151" spans="1:104" x14ac:dyDescent="0.2">
      <c r="A151" s="193">
        <v>63</v>
      </c>
      <c r="B151" s="194" t="s">
        <v>294</v>
      </c>
      <c r="C151" s="195" t="s">
        <v>295</v>
      </c>
      <c r="D151" s="196" t="s">
        <v>122</v>
      </c>
      <c r="E151" s="197">
        <v>82</v>
      </c>
      <c r="F151" s="197">
        <v>0</v>
      </c>
      <c r="G151" s="198">
        <f>E151*F151</f>
        <v>0</v>
      </c>
      <c r="O151" s="192">
        <v>2</v>
      </c>
      <c r="AA151" s="166">
        <v>1</v>
      </c>
      <c r="AB151" s="166">
        <v>7</v>
      </c>
      <c r="AC151" s="166">
        <v>7</v>
      </c>
      <c r="AZ151" s="166">
        <v>2</v>
      </c>
      <c r="BA151" s="166">
        <f>IF(AZ151=1,G151,0)</f>
        <v>0</v>
      </c>
      <c r="BB151" s="166">
        <f>IF(AZ151=2,G151,0)</f>
        <v>0</v>
      </c>
      <c r="BC151" s="166">
        <f>IF(AZ151=3,G151,0)</f>
        <v>0</v>
      </c>
      <c r="BD151" s="166">
        <f>IF(AZ151=4,G151,0)</f>
        <v>0</v>
      </c>
      <c r="BE151" s="166">
        <f>IF(AZ151=5,G151,0)</f>
        <v>0</v>
      </c>
      <c r="CA151" s="199">
        <v>1</v>
      </c>
      <c r="CB151" s="199">
        <v>7</v>
      </c>
      <c r="CZ151" s="166">
        <v>0</v>
      </c>
    </row>
    <row r="152" spans="1:104" x14ac:dyDescent="0.2">
      <c r="A152" s="200"/>
      <c r="B152" s="202"/>
      <c r="C152" s="203" t="s">
        <v>296</v>
      </c>
      <c r="D152" s="204"/>
      <c r="E152" s="205">
        <v>82</v>
      </c>
      <c r="F152" s="206"/>
      <c r="G152" s="207"/>
      <c r="M152" s="201" t="s">
        <v>296</v>
      </c>
      <c r="O152" s="192"/>
    </row>
    <row r="153" spans="1:104" x14ac:dyDescent="0.2">
      <c r="A153" s="193">
        <v>64</v>
      </c>
      <c r="B153" s="194" t="s">
        <v>297</v>
      </c>
      <c r="C153" s="195" t="s">
        <v>298</v>
      </c>
      <c r="D153" s="196" t="s">
        <v>109</v>
      </c>
      <c r="E153" s="197">
        <v>5.52</v>
      </c>
      <c r="F153" s="197">
        <v>0</v>
      </c>
      <c r="G153" s="198">
        <f>E153*F153</f>
        <v>0</v>
      </c>
      <c r="O153" s="192">
        <v>2</v>
      </c>
      <c r="AA153" s="166">
        <v>1</v>
      </c>
      <c r="AB153" s="166">
        <v>7</v>
      </c>
      <c r="AC153" s="166">
        <v>7</v>
      </c>
      <c r="AZ153" s="166">
        <v>2</v>
      </c>
      <c r="BA153" s="166">
        <f>IF(AZ153=1,G153,0)</f>
        <v>0</v>
      </c>
      <c r="BB153" s="166">
        <f>IF(AZ153=2,G153,0)</f>
        <v>0</v>
      </c>
      <c r="BC153" s="166">
        <f>IF(AZ153=3,G153,0)</f>
        <v>0</v>
      </c>
      <c r="BD153" s="166">
        <f>IF(AZ153=4,G153,0)</f>
        <v>0</v>
      </c>
      <c r="BE153" s="166">
        <f>IF(AZ153=5,G153,0)</f>
        <v>0</v>
      </c>
      <c r="CA153" s="199">
        <v>1</v>
      </c>
      <c r="CB153" s="199">
        <v>7</v>
      </c>
      <c r="CZ153" s="166">
        <v>0</v>
      </c>
    </row>
    <row r="154" spans="1:104" x14ac:dyDescent="0.2">
      <c r="A154" s="200"/>
      <c r="B154" s="202"/>
      <c r="C154" s="203" t="s">
        <v>299</v>
      </c>
      <c r="D154" s="204"/>
      <c r="E154" s="205">
        <v>5.52</v>
      </c>
      <c r="F154" s="206"/>
      <c r="G154" s="207"/>
      <c r="M154" s="201" t="s">
        <v>299</v>
      </c>
      <c r="O154" s="192"/>
    </row>
    <row r="155" spans="1:104" x14ac:dyDescent="0.2">
      <c r="A155" s="193">
        <v>65</v>
      </c>
      <c r="B155" s="194" t="s">
        <v>300</v>
      </c>
      <c r="C155" s="195" t="s">
        <v>301</v>
      </c>
      <c r="D155" s="196" t="s">
        <v>131</v>
      </c>
      <c r="E155" s="197">
        <v>2</v>
      </c>
      <c r="F155" s="197">
        <v>0</v>
      </c>
      <c r="G155" s="198">
        <f>E155*F155</f>
        <v>0</v>
      </c>
      <c r="O155" s="192">
        <v>2</v>
      </c>
      <c r="AA155" s="166">
        <v>1</v>
      </c>
      <c r="AB155" s="166">
        <v>7</v>
      </c>
      <c r="AC155" s="166">
        <v>7</v>
      </c>
      <c r="AZ155" s="166">
        <v>2</v>
      </c>
      <c r="BA155" s="166">
        <f>IF(AZ155=1,G155,0)</f>
        <v>0</v>
      </c>
      <c r="BB155" s="166">
        <f>IF(AZ155=2,G155,0)</f>
        <v>0</v>
      </c>
      <c r="BC155" s="166">
        <f>IF(AZ155=3,G155,0)</f>
        <v>0</v>
      </c>
      <c r="BD155" s="166">
        <f>IF(AZ155=4,G155,0)</f>
        <v>0</v>
      </c>
      <c r="BE155" s="166">
        <f>IF(AZ155=5,G155,0)</f>
        <v>0</v>
      </c>
      <c r="CA155" s="199">
        <v>1</v>
      </c>
      <c r="CB155" s="199">
        <v>7</v>
      </c>
      <c r="CZ155" s="166">
        <v>0</v>
      </c>
    </row>
    <row r="156" spans="1:104" x14ac:dyDescent="0.2">
      <c r="A156" s="200"/>
      <c r="B156" s="202"/>
      <c r="C156" s="203" t="s">
        <v>302</v>
      </c>
      <c r="D156" s="204"/>
      <c r="E156" s="205">
        <v>2</v>
      </c>
      <c r="F156" s="206"/>
      <c r="G156" s="207"/>
      <c r="M156" s="201" t="s">
        <v>302</v>
      </c>
      <c r="O156" s="192"/>
    </row>
    <row r="157" spans="1:104" x14ac:dyDescent="0.2">
      <c r="A157" s="200"/>
      <c r="B157" s="202"/>
      <c r="C157" s="203" t="s">
        <v>303</v>
      </c>
      <c r="D157" s="204"/>
      <c r="E157" s="205">
        <v>0</v>
      </c>
      <c r="F157" s="206"/>
      <c r="G157" s="207"/>
      <c r="M157" s="201" t="s">
        <v>303</v>
      </c>
      <c r="O157" s="192"/>
    </row>
    <row r="158" spans="1:104" ht="22.5" x14ac:dyDescent="0.2">
      <c r="A158" s="193">
        <v>66</v>
      </c>
      <c r="B158" s="194" t="s">
        <v>304</v>
      </c>
      <c r="C158" s="195" t="s">
        <v>305</v>
      </c>
      <c r="D158" s="196" t="s">
        <v>87</v>
      </c>
      <c r="E158" s="197">
        <v>1</v>
      </c>
      <c r="F158" s="197">
        <v>0</v>
      </c>
      <c r="G158" s="198">
        <f>E158*F158</f>
        <v>0</v>
      </c>
      <c r="O158" s="192">
        <v>2</v>
      </c>
      <c r="AA158" s="166">
        <v>1</v>
      </c>
      <c r="AB158" s="166">
        <v>7</v>
      </c>
      <c r="AC158" s="166">
        <v>7</v>
      </c>
      <c r="AZ158" s="166">
        <v>2</v>
      </c>
      <c r="BA158" s="166">
        <f>IF(AZ158=1,G158,0)</f>
        <v>0</v>
      </c>
      <c r="BB158" s="166">
        <f>IF(AZ158=2,G158,0)</f>
        <v>0</v>
      </c>
      <c r="BC158" s="166">
        <f>IF(AZ158=3,G158,0)</f>
        <v>0</v>
      </c>
      <c r="BD158" s="166">
        <f>IF(AZ158=4,G158,0)</f>
        <v>0</v>
      </c>
      <c r="BE158" s="166">
        <f>IF(AZ158=5,G158,0)</f>
        <v>0</v>
      </c>
      <c r="CA158" s="199">
        <v>1</v>
      </c>
      <c r="CB158" s="199">
        <v>7</v>
      </c>
      <c r="CZ158" s="166">
        <v>6.9999999999999994E-5</v>
      </c>
    </row>
    <row r="159" spans="1:104" x14ac:dyDescent="0.2">
      <c r="A159" s="200"/>
      <c r="B159" s="202"/>
      <c r="C159" s="203" t="s">
        <v>306</v>
      </c>
      <c r="D159" s="204"/>
      <c r="E159" s="205">
        <v>0</v>
      </c>
      <c r="F159" s="206"/>
      <c r="G159" s="207"/>
      <c r="M159" s="201" t="s">
        <v>306</v>
      </c>
      <c r="O159" s="192"/>
    </row>
    <row r="160" spans="1:104" x14ac:dyDescent="0.2">
      <c r="A160" s="200"/>
      <c r="B160" s="202"/>
      <c r="C160" s="203" t="s">
        <v>307</v>
      </c>
      <c r="D160" s="204"/>
      <c r="E160" s="205">
        <v>0</v>
      </c>
      <c r="F160" s="206"/>
      <c r="G160" s="207"/>
      <c r="M160" s="201" t="s">
        <v>307</v>
      </c>
      <c r="O160" s="192"/>
    </row>
    <row r="161" spans="1:104" x14ac:dyDescent="0.2">
      <c r="A161" s="200"/>
      <c r="B161" s="202"/>
      <c r="C161" s="203" t="s">
        <v>308</v>
      </c>
      <c r="D161" s="204"/>
      <c r="E161" s="205">
        <v>1</v>
      </c>
      <c r="F161" s="206"/>
      <c r="G161" s="207"/>
      <c r="M161" s="201" t="s">
        <v>308</v>
      </c>
      <c r="O161" s="192"/>
    </row>
    <row r="162" spans="1:104" ht="22.5" x14ac:dyDescent="0.2">
      <c r="A162" s="193">
        <v>67</v>
      </c>
      <c r="B162" s="194" t="s">
        <v>309</v>
      </c>
      <c r="C162" s="195" t="s">
        <v>310</v>
      </c>
      <c r="D162" s="196" t="s">
        <v>311</v>
      </c>
      <c r="E162" s="197">
        <v>269.5</v>
      </c>
      <c r="F162" s="197">
        <v>0</v>
      </c>
      <c r="G162" s="198">
        <f>E162*F162</f>
        <v>0</v>
      </c>
      <c r="O162" s="192">
        <v>2</v>
      </c>
      <c r="AA162" s="166">
        <v>1</v>
      </c>
      <c r="AB162" s="166">
        <v>7</v>
      </c>
      <c r="AC162" s="166">
        <v>7</v>
      </c>
      <c r="AZ162" s="166">
        <v>2</v>
      </c>
      <c r="BA162" s="166">
        <f>IF(AZ162=1,G162,0)</f>
        <v>0</v>
      </c>
      <c r="BB162" s="166">
        <f>IF(AZ162=2,G162,0)</f>
        <v>0</v>
      </c>
      <c r="BC162" s="166">
        <f>IF(AZ162=3,G162,0)</f>
        <v>0</v>
      </c>
      <c r="BD162" s="166">
        <f>IF(AZ162=4,G162,0)</f>
        <v>0</v>
      </c>
      <c r="BE162" s="166">
        <f>IF(AZ162=5,G162,0)</f>
        <v>0</v>
      </c>
      <c r="CA162" s="199">
        <v>1</v>
      </c>
      <c r="CB162" s="199">
        <v>7</v>
      </c>
      <c r="CZ162" s="166">
        <v>6.9999999999999994E-5</v>
      </c>
    </row>
    <row r="163" spans="1:104" x14ac:dyDescent="0.2">
      <c r="A163" s="200"/>
      <c r="B163" s="202"/>
      <c r="C163" s="203" t="s">
        <v>312</v>
      </c>
      <c r="D163" s="204"/>
      <c r="E163" s="205">
        <v>128.4</v>
      </c>
      <c r="F163" s="206"/>
      <c r="G163" s="207"/>
      <c r="M163" s="201" t="s">
        <v>312</v>
      </c>
      <c r="O163" s="192"/>
    </row>
    <row r="164" spans="1:104" x14ac:dyDescent="0.2">
      <c r="A164" s="200"/>
      <c r="B164" s="202"/>
      <c r="C164" s="203" t="s">
        <v>313</v>
      </c>
      <c r="D164" s="204"/>
      <c r="E164" s="205">
        <v>134.19999999999999</v>
      </c>
      <c r="F164" s="206"/>
      <c r="G164" s="207"/>
      <c r="M164" s="201" t="s">
        <v>313</v>
      </c>
      <c r="O164" s="192"/>
    </row>
    <row r="165" spans="1:104" x14ac:dyDescent="0.2">
      <c r="A165" s="200"/>
      <c r="B165" s="202"/>
      <c r="C165" s="203" t="s">
        <v>314</v>
      </c>
      <c r="D165" s="204"/>
      <c r="E165" s="205">
        <v>6.9</v>
      </c>
      <c r="F165" s="206"/>
      <c r="G165" s="207"/>
      <c r="M165" s="201" t="s">
        <v>314</v>
      </c>
      <c r="O165" s="192"/>
    </row>
    <row r="166" spans="1:104" x14ac:dyDescent="0.2">
      <c r="A166" s="200"/>
      <c r="B166" s="202"/>
      <c r="C166" s="203" t="s">
        <v>315</v>
      </c>
      <c r="D166" s="204"/>
      <c r="E166" s="205">
        <v>0</v>
      </c>
      <c r="F166" s="206"/>
      <c r="G166" s="207"/>
      <c r="M166" s="201" t="s">
        <v>315</v>
      </c>
      <c r="O166" s="192"/>
    </row>
    <row r="167" spans="1:104" ht="22.5" x14ac:dyDescent="0.2">
      <c r="A167" s="193">
        <v>68</v>
      </c>
      <c r="B167" s="194" t="s">
        <v>316</v>
      </c>
      <c r="C167" s="195" t="s">
        <v>317</v>
      </c>
      <c r="D167" s="196" t="s">
        <v>87</v>
      </c>
      <c r="E167" s="197">
        <v>1</v>
      </c>
      <c r="F167" s="197">
        <v>0</v>
      </c>
      <c r="G167" s="198">
        <f>E167*F167</f>
        <v>0</v>
      </c>
      <c r="O167" s="192">
        <v>2</v>
      </c>
      <c r="AA167" s="166">
        <v>1</v>
      </c>
      <c r="AB167" s="166">
        <v>7</v>
      </c>
      <c r="AC167" s="166">
        <v>7</v>
      </c>
      <c r="AZ167" s="166">
        <v>2</v>
      </c>
      <c r="BA167" s="166">
        <f>IF(AZ167=1,G167,0)</f>
        <v>0</v>
      </c>
      <c r="BB167" s="166">
        <f>IF(AZ167=2,G167,0)</f>
        <v>0</v>
      </c>
      <c r="BC167" s="166">
        <f>IF(AZ167=3,G167,0)</f>
        <v>0</v>
      </c>
      <c r="BD167" s="166">
        <f>IF(AZ167=4,G167,0)</f>
        <v>0</v>
      </c>
      <c r="BE167" s="166">
        <f>IF(AZ167=5,G167,0)</f>
        <v>0</v>
      </c>
      <c r="CA167" s="199">
        <v>1</v>
      </c>
      <c r="CB167" s="199">
        <v>7</v>
      </c>
      <c r="CZ167" s="166">
        <v>5.1500000000000001E-3</v>
      </c>
    </row>
    <row r="168" spans="1:104" x14ac:dyDescent="0.2">
      <c r="A168" s="200"/>
      <c r="B168" s="202"/>
      <c r="C168" s="203" t="s">
        <v>318</v>
      </c>
      <c r="D168" s="204"/>
      <c r="E168" s="205">
        <v>0</v>
      </c>
      <c r="F168" s="206"/>
      <c r="G168" s="207"/>
      <c r="M168" s="201" t="s">
        <v>318</v>
      </c>
      <c r="O168" s="192"/>
    </row>
    <row r="169" spans="1:104" x14ac:dyDescent="0.2">
      <c r="A169" s="200"/>
      <c r="B169" s="202"/>
      <c r="C169" s="203" t="s">
        <v>319</v>
      </c>
      <c r="D169" s="204"/>
      <c r="E169" s="205">
        <v>0</v>
      </c>
      <c r="F169" s="206"/>
      <c r="G169" s="207"/>
      <c r="M169" s="201" t="s">
        <v>319</v>
      </c>
      <c r="O169" s="192"/>
    </row>
    <row r="170" spans="1:104" x14ac:dyDescent="0.2">
      <c r="A170" s="200"/>
      <c r="B170" s="202"/>
      <c r="C170" s="203" t="s">
        <v>320</v>
      </c>
      <c r="D170" s="204"/>
      <c r="E170" s="205">
        <v>0</v>
      </c>
      <c r="F170" s="206"/>
      <c r="G170" s="207"/>
      <c r="M170" s="201" t="s">
        <v>320</v>
      </c>
      <c r="O170" s="192"/>
    </row>
    <row r="171" spans="1:104" x14ac:dyDescent="0.2">
      <c r="A171" s="200"/>
      <c r="B171" s="202"/>
      <c r="C171" s="203" t="s">
        <v>308</v>
      </c>
      <c r="D171" s="204"/>
      <c r="E171" s="205">
        <v>1</v>
      </c>
      <c r="F171" s="206"/>
      <c r="G171" s="207"/>
      <c r="M171" s="201" t="s">
        <v>308</v>
      </c>
      <c r="O171" s="192"/>
    </row>
    <row r="172" spans="1:104" x14ac:dyDescent="0.2">
      <c r="A172" s="200"/>
      <c r="B172" s="202"/>
      <c r="C172" s="203" t="s">
        <v>83</v>
      </c>
      <c r="D172" s="204"/>
      <c r="E172" s="205">
        <v>0</v>
      </c>
      <c r="F172" s="206"/>
      <c r="G172" s="207"/>
      <c r="M172" s="201">
        <v>0</v>
      </c>
      <c r="O172" s="192"/>
    </row>
    <row r="173" spans="1:104" ht="22.5" x14ac:dyDescent="0.2">
      <c r="A173" s="193">
        <v>69</v>
      </c>
      <c r="B173" s="194" t="s">
        <v>321</v>
      </c>
      <c r="C173" s="195" t="s">
        <v>322</v>
      </c>
      <c r="D173" s="196" t="s">
        <v>131</v>
      </c>
      <c r="E173" s="197">
        <v>1</v>
      </c>
      <c r="F173" s="197">
        <v>0</v>
      </c>
      <c r="G173" s="198">
        <f>E173*F173</f>
        <v>0</v>
      </c>
      <c r="O173" s="192">
        <v>2</v>
      </c>
      <c r="AA173" s="166">
        <v>1</v>
      </c>
      <c r="AB173" s="166">
        <v>7</v>
      </c>
      <c r="AC173" s="166">
        <v>7</v>
      </c>
      <c r="AZ173" s="166">
        <v>2</v>
      </c>
      <c r="BA173" s="166">
        <f>IF(AZ173=1,G173,0)</f>
        <v>0</v>
      </c>
      <c r="BB173" s="166">
        <f>IF(AZ173=2,G173,0)</f>
        <v>0</v>
      </c>
      <c r="BC173" s="166">
        <f>IF(AZ173=3,G173,0)</f>
        <v>0</v>
      </c>
      <c r="BD173" s="166">
        <f>IF(AZ173=4,G173,0)</f>
        <v>0</v>
      </c>
      <c r="BE173" s="166">
        <f>IF(AZ173=5,G173,0)</f>
        <v>0</v>
      </c>
      <c r="CA173" s="199">
        <v>1</v>
      </c>
      <c r="CB173" s="199">
        <v>7</v>
      </c>
      <c r="CZ173" s="166">
        <v>6.9999999999999994E-5</v>
      </c>
    </row>
    <row r="174" spans="1:104" x14ac:dyDescent="0.2">
      <c r="A174" s="193">
        <v>70</v>
      </c>
      <c r="B174" s="194" t="s">
        <v>323</v>
      </c>
      <c r="C174" s="195" t="s">
        <v>324</v>
      </c>
      <c r="D174" s="196" t="s">
        <v>131</v>
      </c>
      <c r="E174" s="197">
        <v>1</v>
      </c>
      <c r="F174" s="197">
        <v>0</v>
      </c>
      <c r="G174" s="198">
        <f>E174*F174</f>
        <v>0</v>
      </c>
      <c r="O174" s="192">
        <v>2</v>
      </c>
      <c r="AA174" s="166">
        <v>1</v>
      </c>
      <c r="AB174" s="166">
        <v>1</v>
      </c>
      <c r="AC174" s="166">
        <v>1</v>
      </c>
      <c r="AZ174" s="166">
        <v>2</v>
      </c>
      <c r="BA174" s="166">
        <f>IF(AZ174=1,G174,0)</f>
        <v>0</v>
      </c>
      <c r="BB174" s="166">
        <f>IF(AZ174=2,G174,0)</f>
        <v>0</v>
      </c>
      <c r="BC174" s="166">
        <f>IF(AZ174=3,G174,0)</f>
        <v>0</v>
      </c>
      <c r="BD174" s="166">
        <f>IF(AZ174=4,G174,0)</f>
        <v>0</v>
      </c>
      <c r="BE174" s="166">
        <f>IF(AZ174=5,G174,0)</f>
        <v>0</v>
      </c>
      <c r="CA174" s="199">
        <v>1</v>
      </c>
      <c r="CB174" s="199">
        <v>1</v>
      </c>
      <c r="CZ174" s="166">
        <v>7.1300000000000001E-3</v>
      </c>
    </row>
    <row r="175" spans="1:104" x14ac:dyDescent="0.2">
      <c r="A175" s="200"/>
      <c r="B175" s="202"/>
      <c r="C175" s="203" t="s">
        <v>325</v>
      </c>
      <c r="D175" s="204"/>
      <c r="E175" s="205">
        <v>1</v>
      </c>
      <c r="F175" s="206"/>
      <c r="G175" s="207"/>
      <c r="M175" s="201" t="s">
        <v>325</v>
      </c>
      <c r="O175" s="192"/>
    </row>
    <row r="176" spans="1:104" x14ac:dyDescent="0.2">
      <c r="A176" s="193">
        <v>71</v>
      </c>
      <c r="B176" s="194" t="s">
        <v>326</v>
      </c>
      <c r="C176" s="195" t="s">
        <v>327</v>
      </c>
      <c r="D176" s="196" t="s">
        <v>61</v>
      </c>
      <c r="E176" s="197"/>
      <c r="F176" s="197">
        <v>0</v>
      </c>
      <c r="G176" s="198">
        <f>E176*F176</f>
        <v>0</v>
      </c>
      <c r="O176" s="192">
        <v>2</v>
      </c>
      <c r="AA176" s="166">
        <v>7</v>
      </c>
      <c r="AB176" s="166">
        <v>1002</v>
      </c>
      <c r="AC176" s="166">
        <v>5</v>
      </c>
      <c r="AZ176" s="166">
        <v>2</v>
      </c>
      <c r="BA176" s="166">
        <f>IF(AZ176=1,G176,0)</f>
        <v>0</v>
      </c>
      <c r="BB176" s="166">
        <f>IF(AZ176=2,G176,0)</f>
        <v>0</v>
      </c>
      <c r="BC176" s="166">
        <f>IF(AZ176=3,G176,0)</f>
        <v>0</v>
      </c>
      <c r="BD176" s="166">
        <f>IF(AZ176=4,G176,0)</f>
        <v>0</v>
      </c>
      <c r="BE176" s="166">
        <f>IF(AZ176=5,G176,0)</f>
        <v>0</v>
      </c>
      <c r="CA176" s="199">
        <v>7</v>
      </c>
      <c r="CB176" s="199">
        <v>1002</v>
      </c>
      <c r="CZ176" s="166">
        <v>0</v>
      </c>
    </row>
    <row r="177" spans="1:104" x14ac:dyDescent="0.2">
      <c r="A177" s="208"/>
      <c r="B177" s="209" t="s">
        <v>75</v>
      </c>
      <c r="C177" s="210" t="str">
        <f>CONCATENATE(B150," ",C150)</f>
        <v>767 Konstrukce zámečnické</v>
      </c>
      <c r="D177" s="211"/>
      <c r="E177" s="212"/>
      <c r="F177" s="213"/>
      <c r="G177" s="214">
        <f>SUM(G150:G176)</f>
        <v>0</v>
      </c>
      <c r="O177" s="192">
        <v>4</v>
      </c>
      <c r="BA177" s="215">
        <f>SUM(BA150:BA176)</f>
        <v>0</v>
      </c>
      <c r="BB177" s="215">
        <f>SUM(BB150:BB176)</f>
        <v>0</v>
      </c>
      <c r="BC177" s="215">
        <f>SUM(BC150:BC176)</f>
        <v>0</v>
      </c>
      <c r="BD177" s="215">
        <f>SUM(BD150:BD176)</f>
        <v>0</v>
      </c>
      <c r="BE177" s="215">
        <f>SUM(BE150:BE176)</f>
        <v>0</v>
      </c>
    </row>
    <row r="178" spans="1:104" x14ac:dyDescent="0.2">
      <c r="A178" s="185" t="s">
        <v>72</v>
      </c>
      <c r="B178" s="186" t="s">
        <v>328</v>
      </c>
      <c r="C178" s="187" t="s">
        <v>329</v>
      </c>
      <c r="D178" s="188"/>
      <c r="E178" s="189"/>
      <c r="F178" s="189"/>
      <c r="G178" s="190"/>
      <c r="H178" s="191"/>
      <c r="I178" s="191"/>
      <c r="O178" s="192">
        <v>1</v>
      </c>
    </row>
    <row r="179" spans="1:104" x14ac:dyDescent="0.2">
      <c r="A179" s="193">
        <v>72</v>
      </c>
      <c r="B179" s="194" t="s">
        <v>330</v>
      </c>
      <c r="C179" s="195" t="s">
        <v>331</v>
      </c>
      <c r="D179" s="196" t="s">
        <v>109</v>
      </c>
      <c r="E179" s="197">
        <v>1.8</v>
      </c>
      <c r="F179" s="197">
        <v>0</v>
      </c>
      <c r="G179" s="198">
        <f>E179*F179</f>
        <v>0</v>
      </c>
      <c r="O179" s="192">
        <v>2</v>
      </c>
      <c r="AA179" s="166">
        <v>11</v>
      </c>
      <c r="AB179" s="166">
        <v>3</v>
      </c>
      <c r="AC179" s="166">
        <v>25</v>
      </c>
      <c r="AZ179" s="166">
        <v>2</v>
      </c>
      <c r="BA179" s="166">
        <f>IF(AZ179=1,G179,0)</f>
        <v>0</v>
      </c>
      <c r="BB179" s="166">
        <f>IF(AZ179=2,G179,0)</f>
        <v>0</v>
      </c>
      <c r="BC179" s="166">
        <f>IF(AZ179=3,G179,0)</f>
        <v>0</v>
      </c>
      <c r="BD179" s="166">
        <f>IF(AZ179=4,G179,0)</f>
        <v>0</v>
      </c>
      <c r="BE179" s="166">
        <f>IF(AZ179=5,G179,0)</f>
        <v>0</v>
      </c>
      <c r="CA179" s="199">
        <v>11</v>
      </c>
      <c r="CB179" s="199">
        <v>3</v>
      </c>
      <c r="CZ179" s="166">
        <v>0</v>
      </c>
    </row>
    <row r="180" spans="1:104" x14ac:dyDescent="0.2">
      <c r="A180" s="200"/>
      <c r="B180" s="202"/>
      <c r="C180" s="203" t="s">
        <v>332</v>
      </c>
      <c r="D180" s="204"/>
      <c r="E180" s="205">
        <v>0.72</v>
      </c>
      <c r="F180" s="206"/>
      <c r="G180" s="207"/>
      <c r="M180" s="201" t="s">
        <v>332</v>
      </c>
      <c r="O180" s="192"/>
    </row>
    <row r="181" spans="1:104" x14ac:dyDescent="0.2">
      <c r="A181" s="200"/>
      <c r="B181" s="202"/>
      <c r="C181" s="203" t="s">
        <v>333</v>
      </c>
      <c r="D181" s="204"/>
      <c r="E181" s="205">
        <v>1.08</v>
      </c>
      <c r="F181" s="206"/>
      <c r="G181" s="207"/>
      <c r="M181" s="201" t="s">
        <v>333</v>
      </c>
      <c r="O181" s="192"/>
    </row>
    <row r="182" spans="1:104" x14ac:dyDescent="0.2">
      <c r="A182" s="193">
        <v>73</v>
      </c>
      <c r="B182" s="194" t="s">
        <v>334</v>
      </c>
      <c r="C182" s="195" t="s">
        <v>335</v>
      </c>
      <c r="D182" s="196" t="s">
        <v>109</v>
      </c>
      <c r="E182" s="197">
        <v>3.1520000000000001</v>
      </c>
      <c r="F182" s="197">
        <v>0</v>
      </c>
      <c r="G182" s="198">
        <f>E182*F182</f>
        <v>0</v>
      </c>
      <c r="O182" s="192">
        <v>2</v>
      </c>
      <c r="AA182" s="166">
        <v>11</v>
      </c>
      <c r="AB182" s="166">
        <v>3</v>
      </c>
      <c r="AC182" s="166">
        <v>26</v>
      </c>
      <c r="AZ182" s="166">
        <v>2</v>
      </c>
      <c r="BA182" s="166">
        <f>IF(AZ182=1,G182,0)</f>
        <v>0</v>
      </c>
      <c r="BB182" s="166">
        <f>IF(AZ182=2,G182,0)</f>
        <v>0</v>
      </c>
      <c r="BC182" s="166">
        <f>IF(AZ182=3,G182,0)</f>
        <v>0</v>
      </c>
      <c r="BD182" s="166">
        <f>IF(AZ182=4,G182,0)</f>
        <v>0</v>
      </c>
      <c r="BE182" s="166">
        <f>IF(AZ182=5,G182,0)</f>
        <v>0</v>
      </c>
      <c r="CA182" s="199">
        <v>11</v>
      </c>
      <c r="CB182" s="199">
        <v>3</v>
      </c>
      <c r="CZ182" s="166">
        <v>0</v>
      </c>
    </row>
    <row r="183" spans="1:104" x14ac:dyDescent="0.2">
      <c r="A183" s="200"/>
      <c r="B183" s="202"/>
      <c r="C183" s="203" t="s">
        <v>336</v>
      </c>
      <c r="D183" s="204"/>
      <c r="E183" s="205">
        <v>3.1520000000000001</v>
      </c>
      <c r="F183" s="206"/>
      <c r="G183" s="207"/>
      <c r="M183" s="201" t="s">
        <v>336</v>
      </c>
      <c r="O183" s="192"/>
    </row>
    <row r="184" spans="1:104" x14ac:dyDescent="0.2">
      <c r="A184" s="193">
        <v>74</v>
      </c>
      <c r="B184" s="194" t="s">
        <v>337</v>
      </c>
      <c r="C184" s="195" t="s">
        <v>338</v>
      </c>
      <c r="D184" s="196" t="s">
        <v>109</v>
      </c>
      <c r="E184" s="197">
        <v>1.8</v>
      </c>
      <c r="F184" s="197">
        <v>0</v>
      </c>
      <c r="G184" s="198">
        <f>E184*F184</f>
        <v>0</v>
      </c>
      <c r="O184" s="192">
        <v>2</v>
      </c>
      <c r="AA184" s="166">
        <v>11</v>
      </c>
      <c r="AB184" s="166">
        <v>3</v>
      </c>
      <c r="AC184" s="166">
        <v>31</v>
      </c>
      <c r="AZ184" s="166">
        <v>2</v>
      </c>
      <c r="BA184" s="166">
        <f>IF(AZ184=1,G184,0)</f>
        <v>0</v>
      </c>
      <c r="BB184" s="166">
        <f>IF(AZ184=2,G184,0)</f>
        <v>0</v>
      </c>
      <c r="BC184" s="166">
        <f>IF(AZ184=3,G184,0)</f>
        <v>0</v>
      </c>
      <c r="BD184" s="166">
        <f>IF(AZ184=4,G184,0)</f>
        <v>0</v>
      </c>
      <c r="BE184" s="166">
        <f>IF(AZ184=5,G184,0)</f>
        <v>0</v>
      </c>
      <c r="CA184" s="199">
        <v>11</v>
      </c>
      <c r="CB184" s="199">
        <v>3</v>
      </c>
      <c r="CZ184" s="166">
        <v>0</v>
      </c>
    </row>
    <row r="185" spans="1:104" x14ac:dyDescent="0.2">
      <c r="A185" s="193">
        <v>75</v>
      </c>
      <c r="B185" s="194" t="s">
        <v>339</v>
      </c>
      <c r="C185" s="195" t="s">
        <v>340</v>
      </c>
      <c r="D185" s="196" t="s">
        <v>87</v>
      </c>
      <c r="E185" s="197">
        <v>1</v>
      </c>
      <c r="F185" s="197">
        <v>0</v>
      </c>
      <c r="G185" s="198">
        <f>E185*F185</f>
        <v>0</v>
      </c>
      <c r="O185" s="192">
        <v>2</v>
      </c>
      <c r="AA185" s="166">
        <v>11</v>
      </c>
      <c r="AB185" s="166">
        <v>3</v>
      </c>
      <c r="AC185" s="166">
        <v>32</v>
      </c>
      <c r="AZ185" s="166">
        <v>2</v>
      </c>
      <c r="BA185" s="166">
        <f>IF(AZ185=1,G185,0)</f>
        <v>0</v>
      </c>
      <c r="BB185" s="166">
        <f>IF(AZ185=2,G185,0)</f>
        <v>0</v>
      </c>
      <c r="BC185" s="166">
        <f>IF(AZ185=3,G185,0)</f>
        <v>0</v>
      </c>
      <c r="BD185" s="166">
        <f>IF(AZ185=4,G185,0)</f>
        <v>0</v>
      </c>
      <c r="BE185" s="166">
        <f>IF(AZ185=5,G185,0)</f>
        <v>0</v>
      </c>
      <c r="CA185" s="199">
        <v>11</v>
      </c>
      <c r="CB185" s="199">
        <v>3</v>
      </c>
      <c r="CZ185" s="166">
        <v>0</v>
      </c>
    </row>
    <row r="186" spans="1:104" x14ac:dyDescent="0.2">
      <c r="A186" s="193">
        <v>76</v>
      </c>
      <c r="B186" s="194" t="s">
        <v>341</v>
      </c>
      <c r="C186" s="195" t="s">
        <v>342</v>
      </c>
      <c r="D186" s="196" t="s">
        <v>122</v>
      </c>
      <c r="E186" s="197">
        <v>6</v>
      </c>
      <c r="F186" s="197">
        <v>0</v>
      </c>
      <c r="G186" s="198">
        <f>E186*F186</f>
        <v>0</v>
      </c>
      <c r="O186" s="192">
        <v>2</v>
      </c>
      <c r="AA186" s="166">
        <v>1</v>
      </c>
      <c r="AB186" s="166">
        <v>0</v>
      </c>
      <c r="AC186" s="166">
        <v>0</v>
      </c>
      <c r="AZ186" s="166">
        <v>2</v>
      </c>
      <c r="BA186" s="166">
        <f>IF(AZ186=1,G186,0)</f>
        <v>0</v>
      </c>
      <c r="BB186" s="166">
        <f>IF(AZ186=2,G186,0)</f>
        <v>0</v>
      </c>
      <c r="BC186" s="166">
        <f>IF(AZ186=3,G186,0)</f>
        <v>0</v>
      </c>
      <c r="BD186" s="166">
        <f>IF(AZ186=4,G186,0)</f>
        <v>0</v>
      </c>
      <c r="BE186" s="166">
        <f>IF(AZ186=5,G186,0)</f>
        <v>0</v>
      </c>
      <c r="CA186" s="199">
        <v>1</v>
      </c>
      <c r="CB186" s="199">
        <v>0</v>
      </c>
      <c r="CZ186" s="166">
        <v>2.0000000000000002E-5</v>
      </c>
    </row>
    <row r="187" spans="1:104" x14ac:dyDescent="0.2">
      <c r="A187" s="200"/>
      <c r="B187" s="202"/>
      <c r="C187" s="203" t="s">
        <v>343</v>
      </c>
      <c r="D187" s="204"/>
      <c r="E187" s="205">
        <v>2.4</v>
      </c>
      <c r="F187" s="206"/>
      <c r="G187" s="207"/>
      <c r="M187" s="201" t="s">
        <v>343</v>
      </c>
      <c r="O187" s="192"/>
    </row>
    <row r="188" spans="1:104" x14ac:dyDescent="0.2">
      <c r="A188" s="200"/>
      <c r="B188" s="202"/>
      <c r="C188" s="203" t="s">
        <v>344</v>
      </c>
      <c r="D188" s="204"/>
      <c r="E188" s="205">
        <v>3.6</v>
      </c>
      <c r="F188" s="206"/>
      <c r="G188" s="207"/>
      <c r="M188" s="201" t="s">
        <v>344</v>
      </c>
      <c r="O188" s="192"/>
    </row>
    <row r="189" spans="1:104" x14ac:dyDescent="0.2">
      <c r="A189" s="193">
        <v>77</v>
      </c>
      <c r="B189" s="194" t="s">
        <v>345</v>
      </c>
      <c r="C189" s="195" t="s">
        <v>346</v>
      </c>
      <c r="D189" s="196" t="s">
        <v>131</v>
      </c>
      <c r="E189" s="197">
        <v>4</v>
      </c>
      <c r="F189" s="197">
        <v>0</v>
      </c>
      <c r="G189" s="198">
        <f>E189*F189</f>
        <v>0</v>
      </c>
      <c r="O189" s="192">
        <v>2</v>
      </c>
      <c r="AA189" s="166">
        <v>1</v>
      </c>
      <c r="AB189" s="166">
        <v>7</v>
      </c>
      <c r="AC189" s="166">
        <v>7</v>
      </c>
      <c r="AZ189" s="166">
        <v>2</v>
      </c>
      <c r="BA189" s="166">
        <f>IF(AZ189=1,G189,0)</f>
        <v>0</v>
      </c>
      <c r="BB189" s="166">
        <f>IF(AZ189=2,G189,0)</f>
        <v>0</v>
      </c>
      <c r="BC189" s="166">
        <f>IF(AZ189=3,G189,0)</f>
        <v>0</v>
      </c>
      <c r="BD189" s="166">
        <f>IF(AZ189=4,G189,0)</f>
        <v>0</v>
      </c>
      <c r="BE189" s="166">
        <f>IF(AZ189=5,G189,0)</f>
        <v>0</v>
      </c>
      <c r="CA189" s="199">
        <v>1</v>
      </c>
      <c r="CB189" s="199">
        <v>7</v>
      </c>
      <c r="CZ189" s="166">
        <v>2.5999999999999998E-4</v>
      </c>
    </row>
    <row r="190" spans="1:104" x14ac:dyDescent="0.2">
      <c r="A190" s="193">
        <v>78</v>
      </c>
      <c r="B190" s="194" t="s">
        <v>347</v>
      </c>
      <c r="C190" s="195" t="s">
        <v>348</v>
      </c>
      <c r="D190" s="196" t="s">
        <v>131</v>
      </c>
      <c r="E190" s="197">
        <v>2</v>
      </c>
      <c r="F190" s="197">
        <v>0</v>
      </c>
      <c r="G190" s="198">
        <f>E190*F190</f>
        <v>0</v>
      </c>
      <c r="O190" s="192">
        <v>2</v>
      </c>
      <c r="AA190" s="166">
        <v>1</v>
      </c>
      <c r="AB190" s="166">
        <v>7</v>
      </c>
      <c r="AC190" s="166">
        <v>7</v>
      </c>
      <c r="AZ190" s="166">
        <v>2</v>
      </c>
      <c r="BA190" s="166">
        <f>IF(AZ190=1,G190,0)</f>
        <v>0</v>
      </c>
      <c r="BB190" s="166">
        <f>IF(AZ190=2,G190,0)</f>
        <v>0</v>
      </c>
      <c r="BC190" s="166">
        <f>IF(AZ190=3,G190,0)</f>
        <v>0</v>
      </c>
      <c r="BD190" s="166">
        <f>IF(AZ190=4,G190,0)</f>
        <v>0</v>
      </c>
      <c r="BE190" s="166">
        <f>IF(AZ190=5,G190,0)</f>
        <v>0</v>
      </c>
      <c r="CA190" s="199">
        <v>1</v>
      </c>
      <c r="CB190" s="199">
        <v>7</v>
      </c>
      <c r="CZ190" s="166">
        <v>2.5999999999999998E-4</v>
      </c>
    </row>
    <row r="191" spans="1:104" x14ac:dyDescent="0.2">
      <c r="A191" s="208"/>
      <c r="B191" s="209" t="s">
        <v>75</v>
      </c>
      <c r="C191" s="210" t="str">
        <f>CONCATENATE(B178," ",C178)</f>
        <v>769 Otvorové prvky z plastu</v>
      </c>
      <c r="D191" s="211"/>
      <c r="E191" s="212"/>
      <c r="F191" s="213"/>
      <c r="G191" s="214">
        <f>SUM(G178:G190)</f>
        <v>0</v>
      </c>
      <c r="O191" s="192">
        <v>4</v>
      </c>
      <c r="BA191" s="215">
        <f>SUM(BA178:BA190)</f>
        <v>0</v>
      </c>
      <c r="BB191" s="215">
        <f>SUM(BB178:BB190)</f>
        <v>0</v>
      </c>
      <c r="BC191" s="215">
        <f>SUM(BC178:BC190)</f>
        <v>0</v>
      </c>
      <c r="BD191" s="215">
        <f>SUM(BD178:BD190)</f>
        <v>0</v>
      </c>
      <c r="BE191" s="215">
        <f>SUM(BE178:BE190)</f>
        <v>0</v>
      </c>
    </row>
    <row r="192" spans="1:104" x14ac:dyDescent="0.2">
      <c r="A192" s="185" t="s">
        <v>72</v>
      </c>
      <c r="B192" s="186" t="s">
        <v>349</v>
      </c>
      <c r="C192" s="187" t="s">
        <v>350</v>
      </c>
      <c r="D192" s="188"/>
      <c r="E192" s="189"/>
      <c r="F192" s="189"/>
      <c r="G192" s="190"/>
      <c r="H192" s="191"/>
      <c r="I192" s="191"/>
      <c r="O192" s="192">
        <v>1</v>
      </c>
    </row>
    <row r="193" spans="1:104" ht="22.5" x14ac:dyDescent="0.2">
      <c r="A193" s="193">
        <v>79</v>
      </c>
      <c r="B193" s="194" t="s">
        <v>351</v>
      </c>
      <c r="C193" s="195" t="s">
        <v>352</v>
      </c>
      <c r="D193" s="196" t="s">
        <v>109</v>
      </c>
      <c r="E193" s="197">
        <v>76.63</v>
      </c>
      <c r="F193" s="197">
        <v>0</v>
      </c>
      <c r="G193" s="198">
        <f>E193*F193</f>
        <v>0</v>
      </c>
      <c r="O193" s="192">
        <v>2</v>
      </c>
      <c r="AA193" s="166">
        <v>1</v>
      </c>
      <c r="AB193" s="166">
        <v>7</v>
      </c>
      <c r="AC193" s="166">
        <v>7</v>
      </c>
      <c r="AZ193" s="166">
        <v>2</v>
      </c>
      <c r="BA193" s="166">
        <f>IF(AZ193=1,G193,0)</f>
        <v>0</v>
      </c>
      <c r="BB193" s="166">
        <f>IF(AZ193=2,G193,0)</f>
        <v>0</v>
      </c>
      <c r="BC193" s="166">
        <f>IF(AZ193=3,G193,0)</f>
        <v>0</v>
      </c>
      <c r="BD193" s="166">
        <f>IF(AZ193=4,G193,0)</f>
        <v>0</v>
      </c>
      <c r="BE193" s="166">
        <f>IF(AZ193=5,G193,0)</f>
        <v>0</v>
      </c>
      <c r="CA193" s="199">
        <v>1</v>
      </c>
      <c r="CB193" s="199">
        <v>7</v>
      </c>
      <c r="CZ193" s="166">
        <v>0</v>
      </c>
    </row>
    <row r="194" spans="1:104" x14ac:dyDescent="0.2">
      <c r="A194" s="193">
        <v>80</v>
      </c>
      <c r="B194" s="194" t="s">
        <v>353</v>
      </c>
      <c r="C194" s="195" t="s">
        <v>354</v>
      </c>
      <c r="D194" s="196" t="s">
        <v>109</v>
      </c>
      <c r="E194" s="197">
        <v>76.63</v>
      </c>
      <c r="F194" s="197">
        <v>0</v>
      </c>
      <c r="G194" s="198">
        <f>E194*F194</f>
        <v>0</v>
      </c>
      <c r="O194" s="192">
        <v>2</v>
      </c>
      <c r="AA194" s="166">
        <v>1</v>
      </c>
      <c r="AB194" s="166">
        <v>7</v>
      </c>
      <c r="AC194" s="166">
        <v>7</v>
      </c>
      <c r="AZ194" s="166">
        <v>2</v>
      </c>
      <c r="BA194" s="166">
        <f>IF(AZ194=1,G194,0)</f>
        <v>0</v>
      </c>
      <c r="BB194" s="166">
        <f>IF(AZ194=2,G194,0)</f>
        <v>0</v>
      </c>
      <c r="BC194" s="166">
        <f>IF(AZ194=3,G194,0)</f>
        <v>0</v>
      </c>
      <c r="BD194" s="166">
        <f>IF(AZ194=4,G194,0)</f>
        <v>0</v>
      </c>
      <c r="BE194" s="166">
        <f>IF(AZ194=5,G194,0)</f>
        <v>0</v>
      </c>
      <c r="CA194" s="199">
        <v>1</v>
      </c>
      <c r="CB194" s="199">
        <v>7</v>
      </c>
      <c r="CZ194" s="166">
        <v>0</v>
      </c>
    </row>
    <row r="195" spans="1:104" ht="22.5" x14ac:dyDescent="0.2">
      <c r="A195" s="193">
        <v>81</v>
      </c>
      <c r="B195" s="194" t="s">
        <v>355</v>
      </c>
      <c r="C195" s="195" t="s">
        <v>356</v>
      </c>
      <c r="D195" s="196" t="s">
        <v>109</v>
      </c>
      <c r="E195" s="197">
        <v>76.63</v>
      </c>
      <c r="F195" s="197">
        <v>0</v>
      </c>
      <c r="G195" s="198">
        <f>E195*F195</f>
        <v>0</v>
      </c>
      <c r="O195" s="192">
        <v>2</v>
      </c>
      <c r="AA195" s="166">
        <v>1</v>
      </c>
      <c r="AB195" s="166">
        <v>0</v>
      </c>
      <c r="AC195" s="166">
        <v>0</v>
      </c>
      <c r="AZ195" s="166">
        <v>2</v>
      </c>
      <c r="BA195" s="166">
        <f>IF(AZ195=1,G195,0)</f>
        <v>0</v>
      </c>
      <c r="BB195" s="166">
        <f>IF(AZ195=2,G195,0)</f>
        <v>0</v>
      </c>
      <c r="BC195" s="166">
        <f>IF(AZ195=3,G195,0)</f>
        <v>0</v>
      </c>
      <c r="BD195" s="166">
        <f>IF(AZ195=4,G195,0)</f>
        <v>0</v>
      </c>
      <c r="BE195" s="166">
        <f>IF(AZ195=5,G195,0)</f>
        <v>0</v>
      </c>
      <c r="CA195" s="199">
        <v>1</v>
      </c>
      <c r="CB195" s="199">
        <v>0</v>
      </c>
      <c r="CZ195" s="166">
        <v>4.7499999999999999E-3</v>
      </c>
    </row>
    <row r="196" spans="1:104" x14ac:dyDescent="0.2">
      <c r="A196" s="200"/>
      <c r="B196" s="202"/>
      <c r="C196" s="203" t="s">
        <v>357</v>
      </c>
      <c r="D196" s="204"/>
      <c r="E196" s="205">
        <v>76.63</v>
      </c>
      <c r="F196" s="206"/>
      <c r="G196" s="207"/>
      <c r="M196" s="201" t="s">
        <v>357</v>
      </c>
      <c r="O196" s="192"/>
    </row>
    <row r="197" spans="1:104" ht="22.5" x14ac:dyDescent="0.2">
      <c r="A197" s="193">
        <v>82</v>
      </c>
      <c r="B197" s="194" t="s">
        <v>358</v>
      </c>
      <c r="C197" s="195" t="s">
        <v>359</v>
      </c>
      <c r="D197" s="196" t="s">
        <v>109</v>
      </c>
      <c r="E197" s="197">
        <v>76.63</v>
      </c>
      <c r="F197" s="197">
        <v>0</v>
      </c>
      <c r="G197" s="198">
        <f>E197*F197</f>
        <v>0</v>
      </c>
      <c r="O197" s="192">
        <v>2</v>
      </c>
      <c r="AA197" s="166">
        <v>1</v>
      </c>
      <c r="AB197" s="166">
        <v>7</v>
      </c>
      <c r="AC197" s="166">
        <v>7</v>
      </c>
      <c r="AZ197" s="166">
        <v>2</v>
      </c>
      <c r="BA197" s="166">
        <f>IF(AZ197=1,G197,0)</f>
        <v>0</v>
      </c>
      <c r="BB197" s="166">
        <f>IF(AZ197=2,G197,0)</f>
        <v>0</v>
      </c>
      <c r="BC197" s="166">
        <f>IF(AZ197=3,G197,0)</f>
        <v>0</v>
      </c>
      <c r="BD197" s="166">
        <f>IF(AZ197=4,G197,0)</f>
        <v>0</v>
      </c>
      <c r="BE197" s="166">
        <f>IF(AZ197=5,G197,0)</f>
        <v>0</v>
      </c>
      <c r="CA197" s="199">
        <v>1</v>
      </c>
      <c r="CB197" s="199">
        <v>7</v>
      </c>
      <c r="CZ197" s="166">
        <v>1.1999999999999999E-3</v>
      </c>
    </row>
    <row r="198" spans="1:104" x14ac:dyDescent="0.2">
      <c r="A198" s="193">
        <v>83</v>
      </c>
      <c r="B198" s="194" t="s">
        <v>360</v>
      </c>
      <c r="C198" s="195" t="s">
        <v>361</v>
      </c>
      <c r="D198" s="196" t="s">
        <v>362</v>
      </c>
      <c r="E198" s="197">
        <v>16.5</v>
      </c>
      <c r="F198" s="197">
        <v>0</v>
      </c>
      <c r="G198" s="198">
        <f>E198*F198</f>
        <v>0</v>
      </c>
      <c r="O198" s="192">
        <v>2</v>
      </c>
      <c r="AA198" s="166">
        <v>3</v>
      </c>
      <c r="AB198" s="166">
        <v>7</v>
      </c>
      <c r="AC198" s="166" t="s">
        <v>360</v>
      </c>
      <c r="AZ198" s="166">
        <v>2</v>
      </c>
      <c r="BA198" s="166">
        <f>IF(AZ198=1,G198,0)</f>
        <v>0</v>
      </c>
      <c r="BB198" s="166">
        <f>IF(AZ198=2,G198,0)</f>
        <v>0</v>
      </c>
      <c r="BC198" s="166">
        <f>IF(AZ198=3,G198,0)</f>
        <v>0</v>
      </c>
      <c r="BD198" s="166">
        <f>IF(AZ198=4,G198,0)</f>
        <v>0</v>
      </c>
      <c r="BE198" s="166">
        <f>IF(AZ198=5,G198,0)</f>
        <v>0</v>
      </c>
      <c r="CA198" s="199">
        <v>3</v>
      </c>
      <c r="CB198" s="199">
        <v>7</v>
      </c>
      <c r="CZ198" s="166">
        <v>1E-3</v>
      </c>
    </row>
    <row r="199" spans="1:104" x14ac:dyDescent="0.2">
      <c r="A199" s="200"/>
      <c r="B199" s="202"/>
      <c r="C199" s="203" t="s">
        <v>363</v>
      </c>
      <c r="D199" s="204"/>
      <c r="E199" s="205">
        <v>16.5</v>
      </c>
      <c r="F199" s="206"/>
      <c r="G199" s="207"/>
      <c r="M199" s="201" t="s">
        <v>363</v>
      </c>
      <c r="O199" s="192"/>
    </row>
    <row r="200" spans="1:104" x14ac:dyDescent="0.2">
      <c r="A200" s="193">
        <v>84</v>
      </c>
      <c r="B200" s="194" t="s">
        <v>364</v>
      </c>
      <c r="C200" s="195" t="s">
        <v>365</v>
      </c>
      <c r="D200" s="196" t="s">
        <v>311</v>
      </c>
      <c r="E200" s="197">
        <v>409.20420000000001</v>
      </c>
      <c r="F200" s="197">
        <v>0</v>
      </c>
      <c r="G200" s="198">
        <f>E200*F200</f>
        <v>0</v>
      </c>
      <c r="O200" s="192">
        <v>2</v>
      </c>
      <c r="AA200" s="166">
        <v>3</v>
      </c>
      <c r="AB200" s="166">
        <v>7</v>
      </c>
      <c r="AC200" s="166">
        <v>58581301</v>
      </c>
      <c r="AZ200" s="166">
        <v>2</v>
      </c>
      <c r="BA200" s="166">
        <f>IF(AZ200=1,G200,0)</f>
        <v>0</v>
      </c>
      <c r="BB200" s="166">
        <f>IF(AZ200=2,G200,0)</f>
        <v>0</v>
      </c>
      <c r="BC200" s="166">
        <f>IF(AZ200=3,G200,0)</f>
        <v>0</v>
      </c>
      <c r="BD200" s="166">
        <f>IF(AZ200=4,G200,0)</f>
        <v>0</v>
      </c>
      <c r="BE200" s="166">
        <f>IF(AZ200=5,G200,0)</f>
        <v>0</v>
      </c>
      <c r="CA200" s="199">
        <v>3</v>
      </c>
      <c r="CB200" s="199">
        <v>7</v>
      </c>
      <c r="CZ200" s="166">
        <v>1E-3</v>
      </c>
    </row>
    <row r="201" spans="1:104" x14ac:dyDescent="0.2">
      <c r="A201" s="200"/>
      <c r="B201" s="202"/>
      <c r="C201" s="203" t="s">
        <v>366</v>
      </c>
      <c r="D201" s="204"/>
      <c r="E201" s="205">
        <v>409.20420000000001</v>
      </c>
      <c r="F201" s="206"/>
      <c r="G201" s="207"/>
      <c r="M201" s="201" t="s">
        <v>366</v>
      </c>
      <c r="O201" s="192"/>
    </row>
    <row r="202" spans="1:104" ht="22.5" x14ac:dyDescent="0.2">
      <c r="A202" s="193">
        <v>85</v>
      </c>
      <c r="B202" s="194" t="s">
        <v>367</v>
      </c>
      <c r="C202" s="195" t="s">
        <v>368</v>
      </c>
      <c r="D202" s="196" t="s">
        <v>109</v>
      </c>
      <c r="E202" s="197">
        <v>80.461500000000001</v>
      </c>
      <c r="F202" s="197">
        <v>0</v>
      </c>
      <c r="G202" s="198">
        <f>E202*F202</f>
        <v>0</v>
      </c>
      <c r="O202" s="192">
        <v>2</v>
      </c>
      <c r="AA202" s="166">
        <v>3</v>
      </c>
      <c r="AB202" s="166">
        <v>7</v>
      </c>
      <c r="AC202" s="166" t="s">
        <v>367</v>
      </c>
      <c r="AZ202" s="166">
        <v>2</v>
      </c>
      <c r="BA202" s="166">
        <f>IF(AZ202=1,G202,0)</f>
        <v>0</v>
      </c>
      <c r="BB202" s="166">
        <f>IF(AZ202=2,G202,0)</f>
        <v>0</v>
      </c>
      <c r="BC202" s="166">
        <f>IF(AZ202=3,G202,0)</f>
        <v>0</v>
      </c>
      <c r="BD202" s="166">
        <f>IF(AZ202=4,G202,0)</f>
        <v>0</v>
      </c>
      <c r="BE202" s="166">
        <f>IF(AZ202=5,G202,0)</f>
        <v>0</v>
      </c>
      <c r="CA202" s="199">
        <v>3</v>
      </c>
      <c r="CB202" s="199">
        <v>7</v>
      </c>
      <c r="CZ202" s="166">
        <v>1.9199999999999998E-2</v>
      </c>
    </row>
    <row r="203" spans="1:104" x14ac:dyDescent="0.2">
      <c r="A203" s="200"/>
      <c r="B203" s="202"/>
      <c r="C203" s="203" t="s">
        <v>369</v>
      </c>
      <c r="D203" s="204"/>
      <c r="E203" s="205">
        <v>80.461500000000001</v>
      </c>
      <c r="F203" s="206"/>
      <c r="G203" s="207"/>
      <c r="M203" s="201" t="s">
        <v>369</v>
      </c>
      <c r="O203" s="192"/>
    </row>
    <row r="204" spans="1:104" x14ac:dyDescent="0.2">
      <c r="A204" s="193">
        <v>86</v>
      </c>
      <c r="B204" s="194" t="s">
        <v>370</v>
      </c>
      <c r="C204" s="195" t="s">
        <v>371</v>
      </c>
      <c r="D204" s="196" t="s">
        <v>61</v>
      </c>
      <c r="E204" s="197"/>
      <c r="F204" s="197">
        <v>0</v>
      </c>
      <c r="G204" s="198">
        <f>E204*F204</f>
        <v>0</v>
      </c>
      <c r="O204" s="192">
        <v>2</v>
      </c>
      <c r="AA204" s="166">
        <v>7</v>
      </c>
      <c r="AB204" s="166">
        <v>1002</v>
      </c>
      <c r="AC204" s="166">
        <v>5</v>
      </c>
      <c r="AZ204" s="166">
        <v>2</v>
      </c>
      <c r="BA204" s="166">
        <f>IF(AZ204=1,G204,0)</f>
        <v>0</v>
      </c>
      <c r="BB204" s="166">
        <f>IF(AZ204=2,G204,0)</f>
        <v>0</v>
      </c>
      <c r="BC204" s="166">
        <f>IF(AZ204=3,G204,0)</f>
        <v>0</v>
      </c>
      <c r="BD204" s="166">
        <f>IF(AZ204=4,G204,0)</f>
        <v>0</v>
      </c>
      <c r="BE204" s="166">
        <f>IF(AZ204=5,G204,0)</f>
        <v>0</v>
      </c>
      <c r="CA204" s="199">
        <v>7</v>
      </c>
      <c r="CB204" s="199">
        <v>1002</v>
      </c>
      <c r="CZ204" s="166">
        <v>0</v>
      </c>
    </row>
    <row r="205" spans="1:104" x14ac:dyDescent="0.2">
      <c r="A205" s="208"/>
      <c r="B205" s="209" t="s">
        <v>75</v>
      </c>
      <c r="C205" s="210" t="str">
        <f>CONCATENATE(B192," ",C192)</f>
        <v>771 Podlahy z dlaždic a obklady</v>
      </c>
      <c r="D205" s="211"/>
      <c r="E205" s="212"/>
      <c r="F205" s="213"/>
      <c r="G205" s="214">
        <f>SUM(G192:G204)</f>
        <v>0</v>
      </c>
      <c r="O205" s="192">
        <v>4</v>
      </c>
      <c r="BA205" s="215">
        <f>SUM(BA192:BA204)</f>
        <v>0</v>
      </c>
      <c r="BB205" s="215">
        <f>SUM(BB192:BB204)</f>
        <v>0</v>
      </c>
      <c r="BC205" s="215">
        <f>SUM(BC192:BC204)</f>
        <v>0</v>
      </c>
      <c r="BD205" s="215">
        <f>SUM(BD192:BD204)</f>
        <v>0</v>
      </c>
      <c r="BE205" s="215">
        <f>SUM(BE192:BE204)</f>
        <v>0</v>
      </c>
    </row>
    <row r="206" spans="1:104" x14ac:dyDescent="0.2">
      <c r="A206" s="185" t="s">
        <v>72</v>
      </c>
      <c r="B206" s="186" t="s">
        <v>372</v>
      </c>
      <c r="C206" s="187" t="s">
        <v>373</v>
      </c>
      <c r="D206" s="188"/>
      <c r="E206" s="189"/>
      <c r="F206" s="189"/>
      <c r="G206" s="190"/>
      <c r="H206" s="191"/>
      <c r="I206" s="191"/>
      <c r="O206" s="192">
        <v>1</v>
      </c>
    </row>
    <row r="207" spans="1:104" x14ac:dyDescent="0.2">
      <c r="A207" s="193">
        <v>87</v>
      </c>
      <c r="B207" s="194" t="s">
        <v>374</v>
      </c>
      <c r="C207" s="195" t="s">
        <v>375</v>
      </c>
      <c r="D207" s="196" t="s">
        <v>109</v>
      </c>
      <c r="E207" s="197">
        <v>41.86</v>
      </c>
      <c r="F207" s="197">
        <v>0</v>
      </c>
      <c r="G207" s="198">
        <f>E207*F207</f>
        <v>0</v>
      </c>
      <c r="O207" s="192">
        <v>2</v>
      </c>
      <c r="AA207" s="166">
        <v>1</v>
      </c>
      <c r="AB207" s="166">
        <v>7</v>
      </c>
      <c r="AC207" s="166">
        <v>7</v>
      </c>
      <c r="AZ207" s="166">
        <v>2</v>
      </c>
      <c r="BA207" s="166">
        <f>IF(AZ207=1,G207,0)</f>
        <v>0</v>
      </c>
      <c r="BB207" s="166">
        <f>IF(AZ207=2,G207,0)</f>
        <v>0</v>
      </c>
      <c r="BC207" s="166">
        <f>IF(AZ207=3,G207,0)</f>
        <v>0</v>
      </c>
      <c r="BD207" s="166">
        <f>IF(AZ207=4,G207,0)</f>
        <v>0</v>
      </c>
      <c r="BE207" s="166">
        <f>IF(AZ207=5,G207,0)</f>
        <v>0</v>
      </c>
      <c r="CA207" s="199">
        <v>1</v>
      </c>
      <c r="CB207" s="199">
        <v>7</v>
      </c>
      <c r="CZ207" s="166">
        <v>4.9500000000000004E-3</v>
      </c>
    </row>
    <row r="208" spans="1:104" x14ac:dyDescent="0.2">
      <c r="A208" s="193">
        <v>88</v>
      </c>
      <c r="B208" s="194" t="s">
        <v>376</v>
      </c>
      <c r="C208" s="195" t="s">
        <v>377</v>
      </c>
      <c r="D208" s="196" t="s">
        <v>109</v>
      </c>
      <c r="E208" s="197">
        <v>41.86</v>
      </c>
      <c r="F208" s="197">
        <v>0</v>
      </c>
      <c r="G208" s="198">
        <f>E208*F208</f>
        <v>0</v>
      </c>
      <c r="O208" s="192">
        <v>2</v>
      </c>
      <c r="AA208" s="166">
        <v>1</v>
      </c>
      <c r="AB208" s="166">
        <v>7</v>
      </c>
      <c r="AC208" s="166">
        <v>7</v>
      </c>
      <c r="AZ208" s="166">
        <v>2</v>
      </c>
      <c r="BA208" s="166">
        <f>IF(AZ208=1,G208,0)</f>
        <v>0</v>
      </c>
      <c r="BB208" s="166">
        <f>IF(AZ208=2,G208,0)</f>
        <v>0</v>
      </c>
      <c r="BC208" s="166">
        <f>IF(AZ208=3,G208,0)</f>
        <v>0</v>
      </c>
      <c r="BD208" s="166">
        <f>IF(AZ208=4,G208,0)</f>
        <v>0</v>
      </c>
      <c r="BE208" s="166">
        <f>IF(AZ208=5,G208,0)</f>
        <v>0</v>
      </c>
      <c r="CA208" s="199">
        <v>1</v>
      </c>
      <c r="CB208" s="199">
        <v>7</v>
      </c>
      <c r="CZ208" s="166">
        <v>8.9999999999999998E-4</v>
      </c>
    </row>
    <row r="209" spans="1:104" ht="22.5" x14ac:dyDescent="0.2">
      <c r="A209" s="193">
        <v>89</v>
      </c>
      <c r="B209" s="194" t="s">
        <v>378</v>
      </c>
      <c r="C209" s="195" t="s">
        <v>379</v>
      </c>
      <c r="D209" s="196" t="s">
        <v>122</v>
      </c>
      <c r="E209" s="197">
        <v>12</v>
      </c>
      <c r="F209" s="197">
        <v>0</v>
      </c>
      <c r="G209" s="198">
        <f>E209*F209</f>
        <v>0</v>
      </c>
      <c r="O209" s="192">
        <v>2</v>
      </c>
      <c r="AA209" s="166">
        <v>1</v>
      </c>
      <c r="AB209" s="166">
        <v>7</v>
      </c>
      <c r="AC209" s="166">
        <v>7</v>
      </c>
      <c r="AZ209" s="166">
        <v>2</v>
      </c>
      <c r="BA209" s="166">
        <f>IF(AZ209=1,G209,0)</f>
        <v>0</v>
      </c>
      <c r="BB209" s="166">
        <f>IF(AZ209=2,G209,0)</f>
        <v>0</v>
      </c>
      <c r="BC209" s="166">
        <f>IF(AZ209=3,G209,0)</f>
        <v>0</v>
      </c>
      <c r="BD209" s="166">
        <f>IF(AZ209=4,G209,0)</f>
        <v>0</v>
      </c>
      <c r="BE209" s="166">
        <f>IF(AZ209=5,G209,0)</f>
        <v>0</v>
      </c>
      <c r="CA209" s="199">
        <v>1</v>
      </c>
      <c r="CB209" s="199">
        <v>7</v>
      </c>
      <c r="CZ209" s="166">
        <v>0</v>
      </c>
    </row>
    <row r="210" spans="1:104" ht="22.5" x14ac:dyDescent="0.2">
      <c r="A210" s="193">
        <v>90</v>
      </c>
      <c r="B210" s="194" t="s">
        <v>380</v>
      </c>
      <c r="C210" s="195" t="s">
        <v>381</v>
      </c>
      <c r="D210" s="196" t="s">
        <v>109</v>
      </c>
      <c r="E210" s="197">
        <v>89.38</v>
      </c>
      <c r="F210" s="197">
        <v>0</v>
      </c>
      <c r="G210" s="198">
        <f>E210*F210</f>
        <v>0</v>
      </c>
      <c r="O210" s="192">
        <v>2</v>
      </c>
      <c r="AA210" s="166">
        <v>1</v>
      </c>
      <c r="AB210" s="166">
        <v>7</v>
      </c>
      <c r="AC210" s="166">
        <v>7</v>
      </c>
      <c r="AZ210" s="166">
        <v>2</v>
      </c>
      <c r="BA210" s="166">
        <f>IF(AZ210=1,G210,0)</f>
        <v>0</v>
      </c>
      <c r="BB210" s="166">
        <f>IF(AZ210=2,G210,0)</f>
        <v>0</v>
      </c>
      <c r="BC210" s="166">
        <f>IF(AZ210=3,G210,0)</f>
        <v>0</v>
      </c>
      <c r="BD210" s="166">
        <f>IF(AZ210=4,G210,0)</f>
        <v>0</v>
      </c>
      <c r="BE210" s="166">
        <f>IF(AZ210=5,G210,0)</f>
        <v>0</v>
      </c>
      <c r="CA210" s="199">
        <v>1</v>
      </c>
      <c r="CB210" s="199">
        <v>7</v>
      </c>
      <c r="CZ210" s="166">
        <v>4.8900000000000002E-3</v>
      </c>
    </row>
    <row r="211" spans="1:104" x14ac:dyDescent="0.2">
      <c r="A211" s="200"/>
      <c r="B211" s="202"/>
      <c r="C211" s="203" t="s">
        <v>382</v>
      </c>
      <c r="D211" s="204"/>
      <c r="E211" s="205">
        <v>89.38</v>
      </c>
      <c r="F211" s="206"/>
      <c r="G211" s="207"/>
      <c r="M211" s="201" t="s">
        <v>382</v>
      </c>
      <c r="O211" s="192"/>
    </row>
    <row r="212" spans="1:104" x14ac:dyDescent="0.2">
      <c r="A212" s="193">
        <v>91</v>
      </c>
      <c r="B212" s="194" t="s">
        <v>383</v>
      </c>
      <c r="C212" s="195" t="s">
        <v>384</v>
      </c>
      <c r="D212" s="196" t="s">
        <v>109</v>
      </c>
      <c r="E212" s="197">
        <v>89.38</v>
      </c>
      <c r="F212" s="197">
        <v>0</v>
      </c>
      <c r="G212" s="198">
        <f>E212*F212</f>
        <v>0</v>
      </c>
      <c r="O212" s="192">
        <v>2</v>
      </c>
      <c r="AA212" s="166">
        <v>1</v>
      </c>
      <c r="AB212" s="166">
        <v>7</v>
      </c>
      <c r="AC212" s="166">
        <v>7</v>
      </c>
      <c r="AZ212" s="166">
        <v>2</v>
      </c>
      <c r="BA212" s="166">
        <f>IF(AZ212=1,G212,0)</f>
        <v>0</v>
      </c>
      <c r="BB212" s="166">
        <f>IF(AZ212=2,G212,0)</f>
        <v>0</v>
      </c>
      <c r="BC212" s="166">
        <f>IF(AZ212=3,G212,0)</f>
        <v>0</v>
      </c>
      <c r="BD212" s="166">
        <f>IF(AZ212=4,G212,0)</f>
        <v>0</v>
      </c>
      <c r="BE212" s="166">
        <f>IF(AZ212=5,G212,0)</f>
        <v>0</v>
      </c>
      <c r="CA212" s="199">
        <v>1</v>
      </c>
      <c r="CB212" s="199">
        <v>7</v>
      </c>
      <c r="CZ212" s="166">
        <v>0</v>
      </c>
    </row>
    <row r="213" spans="1:104" ht="22.5" x14ac:dyDescent="0.2">
      <c r="A213" s="193">
        <v>92</v>
      </c>
      <c r="B213" s="194" t="s">
        <v>385</v>
      </c>
      <c r="C213" s="195" t="s">
        <v>386</v>
      </c>
      <c r="D213" s="196" t="s">
        <v>109</v>
      </c>
      <c r="E213" s="197">
        <v>89.38</v>
      </c>
      <c r="F213" s="197">
        <v>0</v>
      </c>
      <c r="G213" s="198">
        <f>E213*F213</f>
        <v>0</v>
      </c>
      <c r="O213" s="192">
        <v>2</v>
      </c>
      <c r="AA213" s="166">
        <v>1</v>
      </c>
      <c r="AB213" s="166">
        <v>7</v>
      </c>
      <c r="AC213" s="166">
        <v>7</v>
      </c>
      <c r="AZ213" s="166">
        <v>2</v>
      </c>
      <c r="BA213" s="166">
        <f>IF(AZ213=1,G213,0)</f>
        <v>0</v>
      </c>
      <c r="BB213" s="166">
        <f>IF(AZ213=2,G213,0)</f>
        <v>0</v>
      </c>
      <c r="BC213" s="166">
        <f>IF(AZ213=3,G213,0)</f>
        <v>0</v>
      </c>
      <c r="BD213" s="166">
        <f>IF(AZ213=4,G213,0)</f>
        <v>0</v>
      </c>
      <c r="BE213" s="166">
        <f>IF(AZ213=5,G213,0)</f>
        <v>0</v>
      </c>
      <c r="CA213" s="199">
        <v>1</v>
      </c>
      <c r="CB213" s="199">
        <v>7</v>
      </c>
      <c r="CZ213" s="166">
        <v>1.1999999999999999E-3</v>
      </c>
    </row>
    <row r="214" spans="1:104" x14ac:dyDescent="0.2">
      <c r="A214" s="193">
        <v>93</v>
      </c>
      <c r="B214" s="194" t="s">
        <v>387</v>
      </c>
      <c r="C214" s="195" t="s">
        <v>388</v>
      </c>
      <c r="D214" s="196" t="s">
        <v>122</v>
      </c>
      <c r="E214" s="197">
        <v>12.6</v>
      </c>
      <c r="F214" s="197">
        <v>0</v>
      </c>
      <c r="G214" s="198">
        <f>E214*F214</f>
        <v>0</v>
      </c>
      <c r="O214" s="192">
        <v>2</v>
      </c>
      <c r="AA214" s="166">
        <v>3</v>
      </c>
      <c r="AB214" s="166">
        <v>7</v>
      </c>
      <c r="AC214" s="166" t="s">
        <v>387</v>
      </c>
      <c r="AZ214" s="166">
        <v>2</v>
      </c>
      <c r="BA214" s="166">
        <f>IF(AZ214=1,G214,0)</f>
        <v>0</v>
      </c>
      <c r="BB214" s="166">
        <f>IF(AZ214=2,G214,0)</f>
        <v>0</v>
      </c>
      <c r="BC214" s="166">
        <f>IF(AZ214=3,G214,0)</f>
        <v>0</v>
      </c>
      <c r="BD214" s="166">
        <f>IF(AZ214=4,G214,0)</f>
        <v>0</v>
      </c>
      <c r="BE214" s="166">
        <f>IF(AZ214=5,G214,0)</f>
        <v>0</v>
      </c>
      <c r="CA214" s="199">
        <v>3</v>
      </c>
      <c r="CB214" s="199">
        <v>7</v>
      </c>
      <c r="CZ214" s="166">
        <v>2.2000000000000001E-4</v>
      </c>
    </row>
    <row r="215" spans="1:104" x14ac:dyDescent="0.2">
      <c r="A215" s="200"/>
      <c r="B215" s="202"/>
      <c r="C215" s="203" t="s">
        <v>389</v>
      </c>
      <c r="D215" s="204"/>
      <c r="E215" s="205">
        <v>12.6</v>
      </c>
      <c r="F215" s="206"/>
      <c r="G215" s="207"/>
      <c r="M215" s="201" t="s">
        <v>389</v>
      </c>
      <c r="O215" s="192"/>
    </row>
    <row r="216" spans="1:104" ht="22.5" x14ac:dyDescent="0.2">
      <c r="A216" s="193">
        <v>94</v>
      </c>
      <c r="B216" s="194" t="s">
        <v>390</v>
      </c>
      <c r="C216" s="195" t="s">
        <v>391</v>
      </c>
      <c r="D216" s="196" t="s">
        <v>109</v>
      </c>
      <c r="E216" s="197">
        <v>43.953000000000003</v>
      </c>
      <c r="F216" s="197">
        <v>0</v>
      </c>
      <c r="G216" s="198">
        <f>E216*F216</f>
        <v>0</v>
      </c>
      <c r="O216" s="192">
        <v>2</v>
      </c>
      <c r="AA216" s="166">
        <v>3</v>
      </c>
      <c r="AB216" s="166">
        <v>7</v>
      </c>
      <c r="AC216" s="166">
        <v>597813669</v>
      </c>
      <c r="AZ216" s="166">
        <v>2</v>
      </c>
      <c r="BA216" s="166">
        <f>IF(AZ216=1,G216,0)</f>
        <v>0</v>
      </c>
      <c r="BB216" s="166">
        <f>IF(AZ216=2,G216,0)</f>
        <v>0</v>
      </c>
      <c r="BC216" s="166">
        <f>IF(AZ216=3,G216,0)</f>
        <v>0</v>
      </c>
      <c r="BD216" s="166">
        <f>IF(AZ216=4,G216,0)</f>
        <v>0</v>
      </c>
      <c r="BE216" s="166">
        <f>IF(AZ216=5,G216,0)</f>
        <v>0</v>
      </c>
      <c r="CA216" s="199">
        <v>3</v>
      </c>
      <c r="CB216" s="199">
        <v>7</v>
      </c>
      <c r="CZ216" s="166">
        <v>1.26E-2</v>
      </c>
    </row>
    <row r="217" spans="1:104" x14ac:dyDescent="0.2">
      <c r="A217" s="200"/>
      <c r="B217" s="202"/>
      <c r="C217" s="203" t="s">
        <v>392</v>
      </c>
      <c r="D217" s="204"/>
      <c r="E217" s="205">
        <v>43.953000000000003</v>
      </c>
      <c r="F217" s="206"/>
      <c r="G217" s="207"/>
      <c r="M217" s="201" t="s">
        <v>392</v>
      </c>
      <c r="O217" s="192"/>
    </row>
    <row r="218" spans="1:104" ht="22.5" x14ac:dyDescent="0.2">
      <c r="A218" s="193">
        <v>95</v>
      </c>
      <c r="B218" s="194" t="s">
        <v>393</v>
      </c>
      <c r="C218" s="195" t="s">
        <v>394</v>
      </c>
      <c r="D218" s="196" t="s">
        <v>109</v>
      </c>
      <c r="E218" s="197">
        <v>93.849000000000004</v>
      </c>
      <c r="F218" s="197">
        <v>0</v>
      </c>
      <c r="G218" s="198">
        <f>E218*F218</f>
        <v>0</v>
      </c>
      <c r="O218" s="192">
        <v>2</v>
      </c>
      <c r="AA218" s="166">
        <v>3</v>
      </c>
      <c r="AB218" s="166">
        <v>7</v>
      </c>
      <c r="AC218" s="166">
        <v>59781567</v>
      </c>
      <c r="AZ218" s="166">
        <v>2</v>
      </c>
      <c r="BA218" s="166">
        <f>IF(AZ218=1,G218,0)</f>
        <v>0</v>
      </c>
      <c r="BB218" s="166">
        <f>IF(AZ218=2,G218,0)</f>
        <v>0</v>
      </c>
      <c r="BC218" s="166">
        <f>IF(AZ218=3,G218,0)</f>
        <v>0</v>
      </c>
      <c r="BD218" s="166">
        <f>IF(AZ218=4,G218,0)</f>
        <v>0</v>
      </c>
      <c r="BE218" s="166">
        <f>IF(AZ218=5,G218,0)</f>
        <v>0</v>
      </c>
      <c r="CA218" s="199">
        <v>3</v>
      </c>
      <c r="CB218" s="199">
        <v>7</v>
      </c>
      <c r="CZ218" s="166">
        <v>1.7600000000000001E-2</v>
      </c>
    </row>
    <row r="219" spans="1:104" x14ac:dyDescent="0.2">
      <c r="A219" s="200"/>
      <c r="B219" s="202"/>
      <c r="C219" s="203" t="s">
        <v>395</v>
      </c>
      <c r="D219" s="204"/>
      <c r="E219" s="205">
        <v>93.849000000000004</v>
      </c>
      <c r="F219" s="206"/>
      <c r="G219" s="207"/>
      <c r="M219" s="201" t="s">
        <v>395</v>
      </c>
      <c r="O219" s="192"/>
    </row>
    <row r="220" spans="1:104" x14ac:dyDescent="0.2">
      <c r="A220" s="193">
        <v>96</v>
      </c>
      <c r="B220" s="194" t="s">
        <v>396</v>
      </c>
      <c r="C220" s="195" t="s">
        <v>397</v>
      </c>
      <c r="D220" s="196" t="s">
        <v>61</v>
      </c>
      <c r="E220" s="197"/>
      <c r="F220" s="197">
        <v>0</v>
      </c>
      <c r="G220" s="198">
        <f>E220*F220</f>
        <v>0</v>
      </c>
      <c r="O220" s="192">
        <v>2</v>
      </c>
      <c r="AA220" s="166">
        <v>7</v>
      </c>
      <c r="AB220" s="166">
        <v>1002</v>
      </c>
      <c r="AC220" s="166">
        <v>5</v>
      </c>
      <c r="AZ220" s="166">
        <v>2</v>
      </c>
      <c r="BA220" s="166">
        <f>IF(AZ220=1,G220,0)</f>
        <v>0</v>
      </c>
      <c r="BB220" s="166">
        <f>IF(AZ220=2,G220,0)</f>
        <v>0</v>
      </c>
      <c r="BC220" s="166">
        <f>IF(AZ220=3,G220,0)</f>
        <v>0</v>
      </c>
      <c r="BD220" s="166">
        <f>IF(AZ220=4,G220,0)</f>
        <v>0</v>
      </c>
      <c r="BE220" s="166">
        <f>IF(AZ220=5,G220,0)</f>
        <v>0</v>
      </c>
      <c r="CA220" s="199">
        <v>7</v>
      </c>
      <c r="CB220" s="199">
        <v>1002</v>
      </c>
      <c r="CZ220" s="166">
        <v>0</v>
      </c>
    </row>
    <row r="221" spans="1:104" x14ac:dyDescent="0.2">
      <c r="A221" s="208"/>
      <c r="B221" s="209" t="s">
        <v>75</v>
      </c>
      <c r="C221" s="210" t="str">
        <f>CONCATENATE(B206," ",C206)</f>
        <v>781 Obklady keramické</v>
      </c>
      <c r="D221" s="211"/>
      <c r="E221" s="212"/>
      <c r="F221" s="213"/>
      <c r="G221" s="214">
        <f>SUM(G206:G220)</f>
        <v>0</v>
      </c>
      <c r="O221" s="192">
        <v>4</v>
      </c>
      <c r="BA221" s="215">
        <f>SUM(BA206:BA220)</f>
        <v>0</v>
      </c>
      <c r="BB221" s="215">
        <f>SUM(BB206:BB220)</f>
        <v>0</v>
      </c>
      <c r="BC221" s="215">
        <f>SUM(BC206:BC220)</f>
        <v>0</v>
      </c>
      <c r="BD221" s="215">
        <f>SUM(BD206:BD220)</f>
        <v>0</v>
      </c>
      <c r="BE221" s="215">
        <f>SUM(BE206:BE220)</f>
        <v>0</v>
      </c>
    </row>
    <row r="222" spans="1:104" x14ac:dyDescent="0.2">
      <c r="A222" s="185" t="s">
        <v>72</v>
      </c>
      <c r="B222" s="186" t="s">
        <v>398</v>
      </c>
      <c r="C222" s="187" t="s">
        <v>399</v>
      </c>
      <c r="D222" s="188"/>
      <c r="E222" s="189"/>
      <c r="F222" s="189"/>
      <c r="G222" s="190"/>
      <c r="H222" s="191"/>
      <c r="I222" s="191"/>
      <c r="O222" s="192">
        <v>1</v>
      </c>
    </row>
    <row r="223" spans="1:104" x14ac:dyDescent="0.2">
      <c r="A223" s="193">
        <v>97</v>
      </c>
      <c r="B223" s="194" t="s">
        <v>400</v>
      </c>
      <c r="C223" s="195" t="s">
        <v>401</v>
      </c>
      <c r="D223" s="196" t="s">
        <v>109</v>
      </c>
      <c r="E223" s="197">
        <v>23.1</v>
      </c>
      <c r="F223" s="197">
        <v>0</v>
      </c>
      <c r="G223" s="198">
        <f>E223*F223</f>
        <v>0</v>
      </c>
      <c r="O223" s="192">
        <v>2</v>
      </c>
      <c r="AA223" s="166">
        <v>1</v>
      </c>
      <c r="AB223" s="166">
        <v>7</v>
      </c>
      <c r="AC223" s="166">
        <v>7</v>
      </c>
      <c r="AZ223" s="166">
        <v>2</v>
      </c>
      <c r="BA223" s="166">
        <f>IF(AZ223=1,G223,0)</f>
        <v>0</v>
      </c>
      <c r="BB223" s="166">
        <f>IF(AZ223=2,G223,0)</f>
        <v>0</v>
      </c>
      <c r="BC223" s="166">
        <f>IF(AZ223=3,G223,0)</f>
        <v>0</v>
      </c>
      <c r="BD223" s="166">
        <f>IF(AZ223=4,G223,0)</f>
        <v>0</v>
      </c>
      <c r="BE223" s="166">
        <f>IF(AZ223=5,G223,0)</f>
        <v>0</v>
      </c>
      <c r="CA223" s="199">
        <v>1</v>
      </c>
      <c r="CB223" s="199">
        <v>7</v>
      </c>
      <c r="CZ223" s="166">
        <v>6.9999999999999994E-5</v>
      </c>
    </row>
    <row r="224" spans="1:104" x14ac:dyDescent="0.2">
      <c r="A224" s="193">
        <v>98</v>
      </c>
      <c r="B224" s="194" t="s">
        <v>402</v>
      </c>
      <c r="C224" s="195" t="s">
        <v>403</v>
      </c>
      <c r="D224" s="196" t="s">
        <v>109</v>
      </c>
      <c r="E224" s="197">
        <v>23.1</v>
      </c>
      <c r="F224" s="197">
        <v>0</v>
      </c>
      <c r="G224" s="198">
        <f>E224*F224</f>
        <v>0</v>
      </c>
      <c r="O224" s="192">
        <v>2</v>
      </c>
      <c r="AA224" s="166">
        <v>1</v>
      </c>
      <c r="AB224" s="166">
        <v>7</v>
      </c>
      <c r="AC224" s="166">
        <v>7</v>
      </c>
      <c r="AZ224" s="166">
        <v>2</v>
      </c>
      <c r="BA224" s="166">
        <f>IF(AZ224=1,G224,0)</f>
        <v>0</v>
      </c>
      <c r="BB224" s="166">
        <f>IF(AZ224=2,G224,0)</f>
        <v>0</v>
      </c>
      <c r="BC224" s="166">
        <f>IF(AZ224=3,G224,0)</f>
        <v>0</v>
      </c>
      <c r="BD224" s="166">
        <f>IF(AZ224=4,G224,0)</f>
        <v>0</v>
      </c>
      <c r="BE224" s="166">
        <f>IF(AZ224=5,G224,0)</f>
        <v>0</v>
      </c>
      <c r="CA224" s="199">
        <v>1</v>
      </c>
      <c r="CB224" s="199">
        <v>7</v>
      </c>
      <c r="CZ224" s="166">
        <v>1.3999999999999999E-4</v>
      </c>
    </row>
    <row r="225" spans="1:104" x14ac:dyDescent="0.2">
      <c r="A225" s="208"/>
      <c r="B225" s="209" t="s">
        <v>75</v>
      </c>
      <c r="C225" s="210" t="str">
        <f>CONCATENATE(B222," ",C222)</f>
        <v>784 Malby</v>
      </c>
      <c r="D225" s="211"/>
      <c r="E225" s="212"/>
      <c r="F225" s="213"/>
      <c r="G225" s="214">
        <f>SUM(G222:G224)</f>
        <v>0</v>
      </c>
      <c r="O225" s="192">
        <v>4</v>
      </c>
      <c r="BA225" s="215">
        <f>SUM(BA222:BA224)</f>
        <v>0</v>
      </c>
      <c r="BB225" s="215">
        <f>SUM(BB222:BB224)</f>
        <v>0</v>
      </c>
      <c r="BC225" s="215">
        <f>SUM(BC222:BC224)</f>
        <v>0</v>
      </c>
      <c r="BD225" s="215">
        <f>SUM(BD222:BD224)</f>
        <v>0</v>
      </c>
      <c r="BE225" s="215">
        <f>SUM(BE222:BE224)</f>
        <v>0</v>
      </c>
    </row>
    <row r="226" spans="1:104" x14ac:dyDescent="0.2">
      <c r="A226" s="185" t="s">
        <v>72</v>
      </c>
      <c r="B226" s="186" t="s">
        <v>404</v>
      </c>
      <c r="C226" s="187" t="s">
        <v>405</v>
      </c>
      <c r="D226" s="188"/>
      <c r="E226" s="189"/>
      <c r="F226" s="189"/>
      <c r="G226" s="190"/>
      <c r="H226" s="191"/>
      <c r="I226" s="191"/>
      <c r="O226" s="192">
        <v>1</v>
      </c>
    </row>
    <row r="227" spans="1:104" ht="22.5" x14ac:dyDescent="0.2">
      <c r="A227" s="193">
        <v>99</v>
      </c>
      <c r="B227" s="194" t="s">
        <v>406</v>
      </c>
      <c r="C227" s="195" t="s">
        <v>407</v>
      </c>
      <c r="D227" s="196" t="s">
        <v>30</v>
      </c>
      <c r="E227" s="197">
        <v>7</v>
      </c>
      <c r="F227" s="197">
        <v>0</v>
      </c>
      <c r="G227" s="198">
        <f>E227*F227</f>
        <v>0</v>
      </c>
      <c r="O227" s="192">
        <v>2</v>
      </c>
      <c r="AA227" s="166">
        <v>11</v>
      </c>
      <c r="AB227" s="166">
        <v>3</v>
      </c>
      <c r="AC227" s="166">
        <v>33</v>
      </c>
      <c r="AZ227" s="166">
        <v>4</v>
      </c>
      <c r="BA227" s="166">
        <f>IF(AZ227=1,G227,0)</f>
        <v>0</v>
      </c>
      <c r="BB227" s="166">
        <f>IF(AZ227=2,G227,0)</f>
        <v>0</v>
      </c>
      <c r="BC227" s="166">
        <f>IF(AZ227=3,G227,0)</f>
        <v>0</v>
      </c>
      <c r="BD227" s="166">
        <f>IF(AZ227=4,G227,0)</f>
        <v>0</v>
      </c>
      <c r="BE227" s="166">
        <f>IF(AZ227=5,G227,0)</f>
        <v>0</v>
      </c>
      <c r="CA227" s="199">
        <v>11</v>
      </c>
      <c r="CB227" s="199">
        <v>3</v>
      </c>
      <c r="CZ227" s="166">
        <v>0</v>
      </c>
    </row>
    <row r="228" spans="1:104" x14ac:dyDescent="0.2">
      <c r="A228" s="208"/>
      <c r="B228" s="209" t="s">
        <v>75</v>
      </c>
      <c r="C228" s="210" t="str">
        <f>CONCATENATE(B226," ",C226)</f>
        <v>M21 Elektromontáže</v>
      </c>
      <c r="D228" s="211"/>
      <c r="E228" s="212"/>
      <c r="F228" s="213"/>
      <c r="G228" s="214">
        <f>SUM(G226:G227)</f>
        <v>0</v>
      </c>
      <c r="O228" s="192">
        <v>4</v>
      </c>
      <c r="BA228" s="215">
        <f>SUM(BA226:BA227)</f>
        <v>0</v>
      </c>
      <c r="BB228" s="215">
        <f>SUM(BB226:BB227)</f>
        <v>0</v>
      </c>
      <c r="BC228" s="215">
        <f>SUM(BC226:BC227)</f>
        <v>0</v>
      </c>
      <c r="BD228" s="215">
        <f>SUM(BD226:BD227)</f>
        <v>0</v>
      </c>
      <c r="BE228" s="215">
        <f>SUM(BE226:BE227)</f>
        <v>0</v>
      </c>
    </row>
    <row r="229" spans="1:104" x14ac:dyDescent="0.2">
      <c r="A229" s="185" t="s">
        <v>72</v>
      </c>
      <c r="B229" s="186" t="s">
        <v>408</v>
      </c>
      <c r="C229" s="187" t="s">
        <v>409</v>
      </c>
      <c r="D229" s="188"/>
      <c r="E229" s="189"/>
      <c r="F229" s="189"/>
      <c r="G229" s="190"/>
      <c r="H229" s="191"/>
      <c r="I229" s="191"/>
      <c r="O229" s="192">
        <v>1</v>
      </c>
    </row>
    <row r="230" spans="1:104" ht="22.5" x14ac:dyDescent="0.2">
      <c r="A230" s="193">
        <v>100</v>
      </c>
      <c r="B230" s="194" t="s">
        <v>410</v>
      </c>
      <c r="C230" s="195" t="s">
        <v>411</v>
      </c>
      <c r="D230" s="196" t="s">
        <v>311</v>
      </c>
      <c r="E230" s="197">
        <v>185</v>
      </c>
      <c r="F230" s="197">
        <v>0</v>
      </c>
      <c r="G230" s="198">
        <f>E230*F230</f>
        <v>0</v>
      </c>
      <c r="O230" s="192">
        <v>2</v>
      </c>
      <c r="AA230" s="166">
        <v>12</v>
      </c>
      <c r="AB230" s="166">
        <v>0</v>
      </c>
      <c r="AC230" s="166">
        <v>131</v>
      </c>
      <c r="AZ230" s="166">
        <v>1</v>
      </c>
      <c r="BA230" s="166">
        <f>IF(AZ230=1,G230,0)</f>
        <v>0</v>
      </c>
      <c r="BB230" s="166">
        <f>IF(AZ230=2,G230,0)</f>
        <v>0</v>
      </c>
      <c r="BC230" s="166">
        <f>IF(AZ230=3,G230,0)</f>
        <v>0</v>
      </c>
      <c r="BD230" s="166">
        <f>IF(AZ230=4,G230,0)</f>
        <v>0</v>
      </c>
      <c r="BE230" s="166">
        <f>IF(AZ230=5,G230,0)</f>
        <v>0</v>
      </c>
      <c r="CA230" s="199">
        <v>12</v>
      </c>
      <c r="CB230" s="199">
        <v>0</v>
      </c>
      <c r="CZ230" s="166">
        <v>0</v>
      </c>
    </row>
    <row r="231" spans="1:104" x14ac:dyDescent="0.2">
      <c r="A231" s="193">
        <v>101</v>
      </c>
      <c r="B231" s="194" t="s">
        <v>412</v>
      </c>
      <c r="C231" s="195" t="s">
        <v>413</v>
      </c>
      <c r="D231" s="196" t="s">
        <v>98</v>
      </c>
      <c r="E231" s="197">
        <v>27.866879999999998</v>
      </c>
      <c r="F231" s="197">
        <v>0</v>
      </c>
      <c r="G231" s="198">
        <f>E231*F231</f>
        <v>0</v>
      </c>
      <c r="O231" s="192">
        <v>2</v>
      </c>
      <c r="AA231" s="166">
        <v>8</v>
      </c>
      <c r="AB231" s="166">
        <v>1</v>
      </c>
      <c r="AC231" s="166">
        <v>3</v>
      </c>
      <c r="AZ231" s="166">
        <v>1</v>
      </c>
      <c r="BA231" s="166">
        <f>IF(AZ231=1,G231,0)</f>
        <v>0</v>
      </c>
      <c r="BB231" s="166">
        <f>IF(AZ231=2,G231,0)</f>
        <v>0</v>
      </c>
      <c r="BC231" s="166">
        <f>IF(AZ231=3,G231,0)</f>
        <v>0</v>
      </c>
      <c r="BD231" s="166">
        <f>IF(AZ231=4,G231,0)</f>
        <v>0</v>
      </c>
      <c r="BE231" s="166">
        <f>IF(AZ231=5,G231,0)</f>
        <v>0</v>
      </c>
      <c r="CA231" s="199">
        <v>8</v>
      </c>
      <c r="CB231" s="199">
        <v>1</v>
      </c>
      <c r="CZ231" s="166">
        <v>0</v>
      </c>
    </row>
    <row r="232" spans="1:104" x14ac:dyDescent="0.2">
      <c r="A232" s="193">
        <v>102</v>
      </c>
      <c r="B232" s="194" t="s">
        <v>414</v>
      </c>
      <c r="C232" s="195" t="s">
        <v>415</v>
      </c>
      <c r="D232" s="196" t="s">
        <v>98</v>
      </c>
      <c r="E232" s="197">
        <v>222.93503999999999</v>
      </c>
      <c r="F232" s="197">
        <v>0</v>
      </c>
      <c r="G232" s="198">
        <f>E232*F232</f>
        <v>0</v>
      </c>
      <c r="O232" s="192">
        <v>2</v>
      </c>
      <c r="AA232" s="166">
        <v>8</v>
      </c>
      <c r="AB232" s="166">
        <v>1</v>
      </c>
      <c r="AC232" s="166">
        <v>3</v>
      </c>
      <c r="AZ232" s="166">
        <v>1</v>
      </c>
      <c r="BA232" s="166">
        <f>IF(AZ232=1,G232,0)</f>
        <v>0</v>
      </c>
      <c r="BB232" s="166">
        <f>IF(AZ232=2,G232,0)</f>
        <v>0</v>
      </c>
      <c r="BC232" s="166">
        <f>IF(AZ232=3,G232,0)</f>
        <v>0</v>
      </c>
      <c r="BD232" s="166">
        <f>IF(AZ232=4,G232,0)</f>
        <v>0</v>
      </c>
      <c r="BE232" s="166">
        <f>IF(AZ232=5,G232,0)</f>
        <v>0</v>
      </c>
      <c r="CA232" s="199">
        <v>8</v>
      </c>
      <c r="CB232" s="199">
        <v>1</v>
      </c>
      <c r="CZ232" s="166">
        <v>0</v>
      </c>
    </row>
    <row r="233" spans="1:104" x14ac:dyDescent="0.2">
      <c r="A233" s="193">
        <v>103</v>
      </c>
      <c r="B233" s="194" t="s">
        <v>416</v>
      </c>
      <c r="C233" s="195" t="s">
        <v>417</v>
      </c>
      <c r="D233" s="196" t="s">
        <v>98</v>
      </c>
      <c r="E233" s="197">
        <v>27.866879999999998</v>
      </c>
      <c r="F233" s="197">
        <v>0</v>
      </c>
      <c r="G233" s="198">
        <f>E233*F233</f>
        <v>0</v>
      </c>
      <c r="O233" s="192">
        <v>2</v>
      </c>
      <c r="AA233" s="166">
        <v>8</v>
      </c>
      <c r="AB233" s="166">
        <v>0</v>
      </c>
      <c r="AC233" s="166">
        <v>3</v>
      </c>
      <c r="AZ233" s="166">
        <v>1</v>
      </c>
      <c r="BA233" s="166">
        <f>IF(AZ233=1,G233,0)</f>
        <v>0</v>
      </c>
      <c r="BB233" s="166">
        <f>IF(AZ233=2,G233,0)</f>
        <v>0</v>
      </c>
      <c r="BC233" s="166">
        <f>IF(AZ233=3,G233,0)</f>
        <v>0</v>
      </c>
      <c r="BD233" s="166">
        <f>IF(AZ233=4,G233,0)</f>
        <v>0</v>
      </c>
      <c r="BE233" s="166">
        <f>IF(AZ233=5,G233,0)</f>
        <v>0</v>
      </c>
      <c r="CA233" s="199">
        <v>8</v>
      </c>
      <c r="CB233" s="199">
        <v>0</v>
      </c>
      <c r="CZ233" s="166">
        <v>0</v>
      </c>
    </row>
    <row r="234" spans="1:104" x14ac:dyDescent="0.2">
      <c r="A234" s="193">
        <v>104</v>
      </c>
      <c r="B234" s="194" t="s">
        <v>418</v>
      </c>
      <c r="C234" s="195" t="s">
        <v>419</v>
      </c>
      <c r="D234" s="196" t="s">
        <v>98</v>
      </c>
      <c r="E234" s="197">
        <v>111.46751999999999</v>
      </c>
      <c r="F234" s="197">
        <v>0</v>
      </c>
      <c r="G234" s="198">
        <f>E234*F234</f>
        <v>0</v>
      </c>
      <c r="O234" s="192">
        <v>2</v>
      </c>
      <c r="AA234" s="166">
        <v>8</v>
      </c>
      <c r="AB234" s="166">
        <v>0</v>
      </c>
      <c r="AC234" s="166">
        <v>3</v>
      </c>
      <c r="AZ234" s="166">
        <v>1</v>
      </c>
      <c r="BA234" s="166">
        <f>IF(AZ234=1,G234,0)</f>
        <v>0</v>
      </c>
      <c r="BB234" s="166">
        <f>IF(AZ234=2,G234,0)</f>
        <v>0</v>
      </c>
      <c r="BC234" s="166">
        <f>IF(AZ234=3,G234,0)</f>
        <v>0</v>
      </c>
      <c r="BD234" s="166">
        <f>IF(AZ234=4,G234,0)</f>
        <v>0</v>
      </c>
      <c r="BE234" s="166">
        <f>IF(AZ234=5,G234,0)</f>
        <v>0</v>
      </c>
      <c r="CA234" s="199">
        <v>8</v>
      </c>
      <c r="CB234" s="199">
        <v>0</v>
      </c>
      <c r="CZ234" s="166">
        <v>0</v>
      </c>
    </row>
    <row r="235" spans="1:104" x14ac:dyDescent="0.2">
      <c r="A235" s="193">
        <v>105</v>
      </c>
      <c r="B235" s="194" t="s">
        <v>420</v>
      </c>
      <c r="C235" s="195" t="s">
        <v>421</v>
      </c>
      <c r="D235" s="196" t="s">
        <v>98</v>
      </c>
      <c r="E235" s="197">
        <v>27.866879999999998</v>
      </c>
      <c r="F235" s="197">
        <v>0</v>
      </c>
      <c r="G235" s="198">
        <f>E235*F235</f>
        <v>0</v>
      </c>
      <c r="O235" s="192">
        <v>2</v>
      </c>
      <c r="AA235" s="166">
        <v>8</v>
      </c>
      <c r="AB235" s="166">
        <v>0</v>
      </c>
      <c r="AC235" s="166">
        <v>3</v>
      </c>
      <c r="AZ235" s="166">
        <v>1</v>
      </c>
      <c r="BA235" s="166">
        <f>IF(AZ235=1,G235,0)</f>
        <v>0</v>
      </c>
      <c r="BB235" s="166">
        <f>IF(AZ235=2,G235,0)</f>
        <v>0</v>
      </c>
      <c r="BC235" s="166">
        <f>IF(AZ235=3,G235,0)</f>
        <v>0</v>
      </c>
      <c r="BD235" s="166">
        <f>IF(AZ235=4,G235,0)</f>
        <v>0</v>
      </c>
      <c r="BE235" s="166">
        <f>IF(AZ235=5,G235,0)</f>
        <v>0</v>
      </c>
      <c r="CA235" s="199">
        <v>8</v>
      </c>
      <c r="CB235" s="199">
        <v>0</v>
      </c>
      <c r="CZ235" s="166">
        <v>0</v>
      </c>
    </row>
    <row r="236" spans="1:104" x14ac:dyDescent="0.2">
      <c r="A236" s="193">
        <v>106</v>
      </c>
      <c r="B236" s="194" t="s">
        <v>422</v>
      </c>
      <c r="C236" s="195" t="s">
        <v>423</v>
      </c>
      <c r="D236" s="196" t="s">
        <v>98</v>
      </c>
      <c r="E236" s="197">
        <v>27.866879999999998</v>
      </c>
      <c r="F236" s="197">
        <v>0</v>
      </c>
      <c r="G236" s="198">
        <f>E236*F236</f>
        <v>0</v>
      </c>
      <c r="O236" s="192">
        <v>2</v>
      </c>
      <c r="AA236" s="166">
        <v>8</v>
      </c>
      <c r="AB236" s="166">
        <v>0</v>
      </c>
      <c r="AC236" s="166">
        <v>3</v>
      </c>
      <c r="AZ236" s="166">
        <v>1</v>
      </c>
      <c r="BA236" s="166">
        <f>IF(AZ236=1,G236,0)</f>
        <v>0</v>
      </c>
      <c r="BB236" s="166">
        <f>IF(AZ236=2,G236,0)</f>
        <v>0</v>
      </c>
      <c r="BC236" s="166">
        <f>IF(AZ236=3,G236,0)</f>
        <v>0</v>
      </c>
      <c r="BD236" s="166">
        <f>IF(AZ236=4,G236,0)</f>
        <v>0</v>
      </c>
      <c r="BE236" s="166">
        <f>IF(AZ236=5,G236,0)</f>
        <v>0</v>
      </c>
      <c r="CA236" s="199">
        <v>8</v>
      </c>
      <c r="CB236" s="199">
        <v>0</v>
      </c>
      <c r="CZ236" s="166">
        <v>0</v>
      </c>
    </row>
    <row r="237" spans="1:104" x14ac:dyDescent="0.2">
      <c r="A237" s="208"/>
      <c r="B237" s="209" t="s">
        <v>75</v>
      </c>
      <c r="C237" s="210" t="str">
        <f>CONCATENATE(B229," ",C229)</f>
        <v>D96 Přesuny suti a vybouraných hmot</v>
      </c>
      <c r="D237" s="211"/>
      <c r="E237" s="212"/>
      <c r="F237" s="213"/>
      <c r="G237" s="214">
        <f>SUM(G229:G236)</f>
        <v>0</v>
      </c>
      <c r="O237" s="192">
        <v>4</v>
      </c>
      <c r="BA237" s="215">
        <f>SUM(BA229:BA236)</f>
        <v>0</v>
      </c>
      <c r="BB237" s="215">
        <f>SUM(BB229:BB236)</f>
        <v>0</v>
      </c>
      <c r="BC237" s="215">
        <f>SUM(BC229:BC236)</f>
        <v>0</v>
      </c>
      <c r="BD237" s="215">
        <f>SUM(BD229:BD236)</f>
        <v>0</v>
      </c>
      <c r="BE237" s="215">
        <f>SUM(BE229:BE236)</f>
        <v>0</v>
      </c>
    </row>
    <row r="238" spans="1:104" x14ac:dyDescent="0.2">
      <c r="E238" s="166"/>
    </row>
    <row r="239" spans="1:104" x14ac:dyDescent="0.2">
      <c r="E239" s="166"/>
    </row>
    <row r="240" spans="1:104" x14ac:dyDescent="0.2">
      <c r="E240" s="166"/>
    </row>
    <row r="241" spans="5:5" x14ac:dyDescent="0.2">
      <c r="E241" s="166"/>
    </row>
    <row r="242" spans="5:5" x14ac:dyDescent="0.2">
      <c r="E242" s="166"/>
    </row>
    <row r="243" spans="5:5" x14ac:dyDescent="0.2">
      <c r="E243" s="166"/>
    </row>
    <row r="244" spans="5:5" x14ac:dyDescent="0.2">
      <c r="E244" s="166"/>
    </row>
    <row r="245" spans="5:5" x14ac:dyDescent="0.2">
      <c r="E245" s="166"/>
    </row>
    <row r="246" spans="5:5" x14ac:dyDescent="0.2">
      <c r="E246" s="166"/>
    </row>
    <row r="247" spans="5:5" x14ac:dyDescent="0.2">
      <c r="E247" s="166"/>
    </row>
    <row r="248" spans="5:5" x14ac:dyDescent="0.2">
      <c r="E248" s="166"/>
    </row>
    <row r="249" spans="5:5" x14ac:dyDescent="0.2">
      <c r="E249" s="166"/>
    </row>
    <row r="250" spans="5:5" x14ac:dyDescent="0.2">
      <c r="E250" s="166"/>
    </row>
    <row r="251" spans="5:5" x14ac:dyDescent="0.2">
      <c r="E251" s="166"/>
    </row>
    <row r="252" spans="5:5" x14ac:dyDescent="0.2">
      <c r="E252" s="166"/>
    </row>
    <row r="253" spans="5:5" x14ac:dyDescent="0.2">
      <c r="E253" s="166"/>
    </row>
    <row r="254" spans="5:5" x14ac:dyDescent="0.2">
      <c r="E254" s="166"/>
    </row>
    <row r="255" spans="5:5" x14ac:dyDescent="0.2">
      <c r="E255" s="166"/>
    </row>
    <row r="256" spans="5:5" x14ac:dyDescent="0.2">
      <c r="E256" s="166"/>
    </row>
    <row r="257" spans="1:7" x14ac:dyDescent="0.2">
      <c r="E257" s="166"/>
    </row>
    <row r="258" spans="1:7" x14ac:dyDescent="0.2">
      <c r="E258" s="166"/>
    </row>
    <row r="259" spans="1:7" x14ac:dyDescent="0.2">
      <c r="E259" s="166"/>
    </row>
    <row r="260" spans="1:7" x14ac:dyDescent="0.2">
      <c r="E260" s="166"/>
    </row>
    <row r="261" spans="1:7" x14ac:dyDescent="0.2">
      <c r="A261" s="216"/>
      <c r="B261" s="216"/>
      <c r="C261" s="216"/>
      <c r="D261" s="216"/>
      <c r="E261" s="216"/>
      <c r="F261" s="216"/>
      <c r="G261" s="216"/>
    </row>
    <row r="262" spans="1:7" x14ac:dyDescent="0.2">
      <c r="A262" s="216"/>
      <c r="B262" s="216"/>
      <c r="C262" s="216"/>
      <c r="D262" s="216"/>
      <c r="E262" s="216"/>
      <c r="F262" s="216"/>
      <c r="G262" s="216"/>
    </row>
    <row r="263" spans="1:7" x14ac:dyDescent="0.2">
      <c r="A263" s="216"/>
      <c r="B263" s="216"/>
      <c r="C263" s="216"/>
      <c r="D263" s="216"/>
      <c r="E263" s="216"/>
      <c r="F263" s="216"/>
      <c r="G263" s="216"/>
    </row>
    <row r="264" spans="1:7" x14ac:dyDescent="0.2">
      <c r="A264" s="216"/>
      <c r="B264" s="216"/>
      <c r="C264" s="216"/>
      <c r="D264" s="216"/>
      <c r="E264" s="216"/>
      <c r="F264" s="216"/>
      <c r="G264" s="216"/>
    </row>
    <row r="265" spans="1:7" x14ac:dyDescent="0.2">
      <c r="E265" s="166"/>
    </row>
    <row r="266" spans="1:7" x14ac:dyDescent="0.2">
      <c r="E266" s="166"/>
    </row>
    <row r="267" spans="1:7" x14ac:dyDescent="0.2">
      <c r="E267" s="166"/>
    </row>
    <row r="268" spans="1:7" x14ac:dyDescent="0.2">
      <c r="E268" s="166"/>
    </row>
    <row r="269" spans="1:7" x14ac:dyDescent="0.2">
      <c r="E269" s="166"/>
    </row>
    <row r="270" spans="1:7" x14ac:dyDescent="0.2">
      <c r="E270" s="166"/>
    </row>
    <row r="271" spans="1:7" x14ac:dyDescent="0.2">
      <c r="E271" s="166"/>
    </row>
    <row r="272" spans="1:7" x14ac:dyDescent="0.2">
      <c r="E272" s="166"/>
    </row>
    <row r="273" spans="5:5" x14ac:dyDescent="0.2">
      <c r="E273" s="166"/>
    </row>
    <row r="274" spans="5:5" x14ac:dyDescent="0.2">
      <c r="E274" s="166"/>
    </row>
    <row r="275" spans="5:5" x14ac:dyDescent="0.2">
      <c r="E275" s="166"/>
    </row>
    <row r="276" spans="5:5" x14ac:dyDescent="0.2">
      <c r="E276" s="166"/>
    </row>
    <row r="277" spans="5:5" x14ac:dyDescent="0.2">
      <c r="E277" s="166"/>
    </row>
    <row r="278" spans="5:5" x14ac:dyDescent="0.2">
      <c r="E278" s="166"/>
    </row>
    <row r="279" spans="5:5" x14ac:dyDescent="0.2">
      <c r="E279" s="166"/>
    </row>
    <row r="280" spans="5:5" x14ac:dyDescent="0.2">
      <c r="E280" s="166"/>
    </row>
    <row r="281" spans="5:5" x14ac:dyDescent="0.2">
      <c r="E281" s="166"/>
    </row>
    <row r="282" spans="5:5" x14ac:dyDescent="0.2">
      <c r="E282" s="166"/>
    </row>
    <row r="283" spans="5:5" x14ac:dyDescent="0.2">
      <c r="E283" s="166"/>
    </row>
    <row r="284" spans="5:5" x14ac:dyDescent="0.2">
      <c r="E284" s="166"/>
    </row>
    <row r="285" spans="5:5" x14ac:dyDescent="0.2">
      <c r="E285" s="166"/>
    </row>
    <row r="286" spans="5:5" x14ac:dyDescent="0.2">
      <c r="E286" s="166"/>
    </row>
    <row r="287" spans="5:5" x14ac:dyDescent="0.2">
      <c r="E287" s="166"/>
    </row>
    <row r="288" spans="5:5" x14ac:dyDescent="0.2">
      <c r="E288" s="166"/>
    </row>
    <row r="289" spans="1:7" x14ac:dyDescent="0.2">
      <c r="E289" s="166"/>
    </row>
    <row r="290" spans="1:7" x14ac:dyDescent="0.2">
      <c r="E290" s="166"/>
    </row>
    <row r="291" spans="1:7" x14ac:dyDescent="0.2">
      <c r="E291" s="166"/>
    </row>
    <row r="292" spans="1:7" x14ac:dyDescent="0.2">
      <c r="E292" s="166"/>
    </row>
    <row r="293" spans="1:7" x14ac:dyDescent="0.2">
      <c r="E293" s="166"/>
    </row>
    <row r="294" spans="1:7" x14ac:dyDescent="0.2">
      <c r="E294" s="166"/>
    </row>
    <row r="295" spans="1:7" x14ac:dyDescent="0.2">
      <c r="E295" s="166"/>
    </row>
    <row r="296" spans="1:7" x14ac:dyDescent="0.2">
      <c r="A296" s="217"/>
      <c r="B296" s="217"/>
    </row>
    <row r="297" spans="1:7" x14ac:dyDescent="0.2">
      <c r="A297" s="216"/>
      <c r="B297" s="216"/>
      <c r="C297" s="219"/>
      <c r="D297" s="219"/>
      <c r="E297" s="220"/>
      <c r="F297" s="219"/>
      <c r="G297" s="221"/>
    </row>
    <row r="298" spans="1:7" x14ac:dyDescent="0.2">
      <c r="A298" s="222"/>
      <c r="B298" s="222"/>
      <c r="C298" s="216"/>
      <c r="D298" s="216"/>
      <c r="E298" s="223"/>
      <c r="F298" s="216"/>
      <c r="G298" s="216"/>
    </row>
    <row r="299" spans="1:7" x14ac:dyDescent="0.2">
      <c r="A299" s="216"/>
      <c r="B299" s="216"/>
      <c r="C299" s="216"/>
      <c r="D299" s="216"/>
      <c r="E299" s="223"/>
      <c r="F299" s="216"/>
      <c r="G299" s="216"/>
    </row>
    <row r="300" spans="1:7" x14ac:dyDescent="0.2">
      <c r="A300" s="216"/>
      <c r="B300" s="216"/>
      <c r="C300" s="216"/>
      <c r="D300" s="216"/>
      <c r="E300" s="223"/>
      <c r="F300" s="216"/>
      <c r="G300" s="216"/>
    </row>
    <row r="301" spans="1:7" x14ac:dyDescent="0.2">
      <c r="A301" s="216"/>
      <c r="B301" s="216"/>
      <c r="C301" s="216"/>
      <c r="D301" s="216"/>
      <c r="E301" s="223"/>
      <c r="F301" s="216"/>
      <c r="G301" s="216"/>
    </row>
    <row r="302" spans="1:7" x14ac:dyDescent="0.2">
      <c r="A302" s="216"/>
      <c r="B302" s="216"/>
      <c r="C302" s="216"/>
      <c r="D302" s="216"/>
      <c r="E302" s="223"/>
      <c r="F302" s="216"/>
      <c r="G302" s="216"/>
    </row>
    <row r="303" spans="1:7" x14ac:dyDescent="0.2">
      <c r="A303" s="216"/>
      <c r="B303" s="216"/>
      <c r="C303" s="216"/>
      <c r="D303" s="216"/>
      <c r="E303" s="223"/>
      <c r="F303" s="216"/>
      <c r="G303" s="216"/>
    </row>
    <row r="304" spans="1:7" x14ac:dyDescent="0.2">
      <c r="A304" s="216"/>
      <c r="B304" s="216"/>
      <c r="C304" s="216"/>
      <c r="D304" s="216"/>
      <c r="E304" s="223"/>
      <c r="F304" s="216"/>
      <c r="G304" s="216"/>
    </row>
    <row r="305" spans="1:7" x14ac:dyDescent="0.2">
      <c r="A305" s="216"/>
      <c r="B305" s="216"/>
      <c r="C305" s="216"/>
      <c r="D305" s="216"/>
      <c r="E305" s="223"/>
      <c r="F305" s="216"/>
      <c r="G305" s="216"/>
    </row>
    <row r="306" spans="1:7" x14ac:dyDescent="0.2">
      <c r="A306" s="216"/>
      <c r="B306" s="216"/>
      <c r="C306" s="216"/>
      <c r="D306" s="216"/>
      <c r="E306" s="223"/>
      <c r="F306" s="216"/>
      <c r="G306" s="216"/>
    </row>
    <row r="307" spans="1:7" x14ac:dyDescent="0.2">
      <c r="A307" s="216"/>
      <c r="B307" s="216"/>
      <c r="C307" s="216"/>
      <c r="D307" s="216"/>
      <c r="E307" s="223"/>
      <c r="F307" s="216"/>
      <c r="G307" s="216"/>
    </row>
    <row r="308" spans="1:7" x14ac:dyDescent="0.2">
      <c r="A308" s="216"/>
      <c r="B308" s="216"/>
      <c r="C308" s="216"/>
      <c r="D308" s="216"/>
      <c r="E308" s="223"/>
      <c r="F308" s="216"/>
      <c r="G308" s="216"/>
    </row>
    <row r="309" spans="1:7" x14ac:dyDescent="0.2">
      <c r="A309" s="216"/>
      <c r="B309" s="216"/>
      <c r="C309" s="216"/>
      <c r="D309" s="216"/>
      <c r="E309" s="223"/>
      <c r="F309" s="216"/>
      <c r="G309" s="216"/>
    </row>
    <row r="310" spans="1:7" x14ac:dyDescent="0.2">
      <c r="A310" s="216"/>
      <c r="B310" s="216"/>
      <c r="C310" s="216"/>
      <c r="D310" s="216"/>
      <c r="E310" s="223"/>
      <c r="F310" s="216"/>
      <c r="G310" s="216"/>
    </row>
  </sheetData>
  <mergeCells count="75">
    <mergeCell ref="C211:D211"/>
    <mergeCell ref="C215:D215"/>
    <mergeCell ref="C217:D217"/>
    <mergeCell ref="C219:D219"/>
    <mergeCell ref="C196:D196"/>
    <mergeCell ref="C199:D199"/>
    <mergeCell ref="C201:D201"/>
    <mergeCell ref="C203:D203"/>
    <mergeCell ref="C175:D175"/>
    <mergeCell ref="C180:D180"/>
    <mergeCell ref="C181:D181"/>
    <mergeCell ref="C183:D183"/>
    <mergeCell ref="C187:D187"/>
    <mergeCell ref="C188:D188"/>
    <mergeCell ref="C166:D166"/>
    <mergeCell ref="C168:D168"/>
    <mergeCell ref="C169:D169"/>
    <mergeCell ref="C170:D170"/>
    <mergeCell ref="C171:D171"/>
    <mergeCell ref="C172:D172"/>
    <mergeCell ref="C159:D159"/>
    <mergeCell ref="C160:D160"/>
    <mergeCell ref="C161:D161"/>
    <mergeCell ref="C163:D163"/>
    <mergeCell ref="C164:D164"/>
    <mergeCell ref="C165:D165"/>
    <mergeCell ref="C142:D142"/>
    <mergeCell ref="C144:D144"/>
    <mergeCell ref="C152:D152"/>
    <mergeCell ref="C154:D154"/>
    <mergeCell ref="C156:D156"/>
    <mergeCell ref="C157:D157"/>
    <mergeCell ref="C120:D120"/>
    <mergeCell ref="C122:D122"/>
    <mergeCell ref="C125:D125"/>
    <mergeCell ref="C110:D110"/>
    <mergeCell ref="C112:D112"/>
    <mergeCell ref="C100:D100"/>
    <mergeCell ref="C102:D102"/>
    <mergeCell ref="C103:D103"/>
    <mergeCell ref="C105:D105"/>
    <mergeCell ref="C106:D106"/>
    <mergeCell ref="C86:D86"/>
    <mergeCell ref="C88:D88"/>
    <mergeCell ref="C90:D90"/>
    <mergeCell ref="C92:D92"/>
    <mergeCell ref="C94:D94"/>
    <mergeCell ref="C96:D96"/>
    <mergeCell ref="C97:D97"/>
    <mergeCell ref="C99:D99"/>
    <mergeCell ref="C77:D77"/>
    <mergeCell ref="C80:D80"/>
    <mergeCell ref="C82:D82"/>
    <mergeCell ref="C64:D64"/>
    <mergeCell ref="C70:D70"/>
    <mergeCell ref="C53:D53"/>
    <mergeCell ref="C55:D55"/>
    <mergeCell ref="C57:D57"/>
    <mergeCell ref="C60:D60"/>
    <mergeCell ref="C43:D43"/>
    <mergeCell ref="C44:D44"/>
    <mergeCell ref="C48:D48"/>
    <mergeCell ref="C49:D49"/>
    <mergeCell ref="C36:D36"/>
    <mergeCell ref="C37:D37"/>
    <mergeCell ref="C39:D39"/>
    <mergeCell ref="C23:D23"/>
    <mergeCell ref="C24:D24"/>
    <mergeCell ref="C25:D25"/>
    <mergeCell ref="C29:D29"/>
    <mergeCell ref="C12:D12"/>
    <mergeCell ref="A1:G1"/>
    <mergeCell ref="A3:B3"/>
    <mergeCell ref="A4:B4"/>
    <mergeCell ref="E4:G4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41</vt:i4>
      </vt:variant>
    </vt:vector>
  </HeadingPairs>
  <TitlesOfParts>
    <vt:vector size="44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SazbaDPH1</vt:lpstr>
      <vt:lpstr>SazbaDPH2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VRNKc</vt:lpstr>
      <vt:lpstr>VRNnazev</vt:lpstr>
      <vt:lpstr>VRNproc</vt:lpstr>
      <vt:lpstr>VRNzakl</vt:lpstr>
      <vt:lpstr>Zakazka</vt:lpstr>
      <vt:lpstr>Zaklad22</vt:lpstr>
      <vt:lpstr>Zaklad5</vt:lpstr>
      <vt:lpstr>Zhotovitel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</dc:creator>
  <cp:lastModifiedBy>Petr</cp:lastModifiedBy>
  <dcterms:created xsi:type="dcterms:W3CDTF">2019-06-07T05:37:55Z</dcterms:created>
  <dcterms:modified xsi:type="dcterms:W3CDTF">2019-06-07T05:38:43Z</dcterms:modified>
</cp:coreProperties>
</file>